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768-20-1 - SO101 Polní ce..." sheetId="2" r:id="rId2"/>
    <sheet name="768-20-2 - SO102 Polní ce...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'768-20-1 - SO101 Polní ce...'!$C$93:$K$250</definedName>
    <definedName name="_xlnm.Print_Area" localSheetId="1">'768-20-1 - SO101 Polní ce...'!$C$4:$J$41,'768-20-1 - SO101 Polní ce...'!$C$47:$J$73,'768-20-1 - SO101 Polní ce...'!$C$79:$K$250</definedName>
    <definedName name="_xlnm.Print_Titles" localSheetId="1">'768-20-1 - SO101 Polní ce...'!$93:$93</definedName>
    <definedName name="_xlnm._FilterDatabase" localSheetId="2" hidden="1">'768-20-2 - SO102 Polní ce...'!$C$89:$K$177</definedName>
    <definedName name="_xlnm.Print_Area" localSheetId="2">'768-20-2 - SO102 Polní ce...'!$C$4:$J$41,'768-20-2 - SO102 Polní ce...'!$C$47:$J$69,'768-20-2 - SO102 Polní ce...'!$C$75:$K$177</definedName>
    <definedName name="_xlnm.Print_Titles" localSheetId="2">'768-20-2 - SO102 Polní ce...'!$89:$89</definedName>
    <definedName name="_xlnm._FilterDatabase" localSheetId="3" hidden="1">'VON - Vedlejší a ostatní ...'!$C$83:$K$119</definedName>
    <definedName name="_xlnm.Print_Area" localSheetId="3">'VON - Vedlejší a ostatní ...'!$C$4:$J$39,'VON - Vedlejší a ostatní ...'!$C$45:$J$65,'VON - Vedlejší a ostatní ...'!$C$71:$K$119</definedName>
    <definedName name="_xlnm.Print_Titles" localSheetId="3">'VON - Vedlejší a ostatní ...'!$83:$83</definedName>
    <definedName name="_xlnm.Print_Area" localSheetId="4">'Seznam figur'!$C$4:$G$35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8"/>
  <c i="4" r="J35"/>
  <c i="1" r="AX58"/>
  <c i="4" r="BI116"/>
  <c r="BH116"/>
  <c r="BG116"/>
  <c r="BF116"/>
  <c r="T116"/>
  <c r="T115"/>
  <c r="R116"/>
  <c r="R115"/>
  <c r="P116"/>
  <c r="P115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78"/>
  <c r="E76"/>
  <c r="J55"/>
  <c r="J54"/>
  <c r="F52"/>
  <c r="E50"/>
  <c r="J18"/>
  <c r="E18"/>
  <c r="F81"/>
  <c r="J17"/>
  <c r="J15"/>
  <c r="E15"/>
  <c r="F80"/>
  <c r="J14"/>
  <c r="J12"/>
  <c r="J78"/>
  <c r="E7"/>
  <c r="E48"/>
  <c i="3" r="J39"/>
  <c r="J38"/>
  <c i="1" r="AY57"/>
  <c i="3" r="J37"/>
  <c i="1" r="AX57"/>
  <c i="3" r="BI174"/>
  <c r="BH174"/>
  <c r="BG174"/>
  <c r="BF174"/>
  <c r="T174"/>
  <c r="T173"/>
  <c r="R174"/>
  <c r="R173"/>
  <c r="P174"/>
  <c r="P173"/>
  <c r="BI167"/>
  <c r="BH167"/>
  <c r="BG167"/>
  <c r="BF167"/>
  <c r="T167"/>
  <c r="T159"/>
  <c r="R167"/>
  <c r="R159"/>
  <c r="P167"/>
  <c r="P159"/>
  <c r="BI160"/>
  <c r="BH160"/>
  <c r="BG160"/>
  <c r="BF160"/>
  <c r="T160"/>
  <c r="R160"/>
  <c r="P160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84"/>
  <c r="E7"/>
  <c r="E50"/>
  <c i="2" r="J39"/>
  <c r="J38"/>
  <c i="1" r="AY56"/>
  <c i="2" r="J37"/>
  <c i="1" r="AX56"/>
  <c i="2" r="BI247"/>
  <c r="BH247"/>
  <c r="BG247"/>
  <c r="BF247"/>
  <c r="T247"/>
  <c r="T246"/>
  <c r="R247"/>
  <c r="R246"/>
  <c r="P247"/>
  <c r="P246"/>
  <c r="BI240"/>
  <c r="BH240"/>
  <c r="BG240"/>
  <c r="BF240"/>
  <c r="T240"/>
  <c r="R240"/>
  <c r="P240"/>
  <c r="BI233"/>
  <c r="BH233"/>
  <c r="BG233"/>
  <c r="BF233"/>
  <c r="T233"/>
  <c r="R233"/>
  <c r="P233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66"/>
  <c r="BH166"/>
  <c r="BG166"/>
  <c r="BF166"/>
  <c r="T166"/>
  <c r="T165"/>
  <c r="R166"/>
  <c r="R165"/>
  <c r="P166"/>
  <c r="P165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1" r="L50"/>
  <c r="AM50"/>
  <c r="AM49"/>
  <c r="L49"/>
  <c r="AM47"/>
  <c r="L47"/>
  <c r="L45"/>
  <c r="L44"/>
  <c i="4" r="BK106"/>
  <c i="3" r="J128"/>
  <c i="2" r="BK225"/>
  <c i="3" r="BK108"/>
  <c i="2" r="BK166"/>
  <c i="4" r="BK101"/>
  <c i="2" r="BK158"/>
  <c i="4" r="J109"/>
  <c i="2" r="BK130"/>
  <c i="4" r="J91"/>
  <c i="2" r="J221"/>
  <c r="BK207"/>
  <c r="BK212"/>
  <c i="3" r="BK160"/>
  <c i="2" r="BK179"/>
  <c r="BK149"/>
  <c i="3" r="J123"/>
  <c i="2" r="J144"/>
  <c r="J212"/>
  <c i="3" r="J160"/>
  <c i="2" r="J108"/>
  <c i="3" r="J174"/>
  <c i="2" r="J195"/>
  <c i="4" r="J103"/>
  <c i="2" r="J136"/>
  <c i="3" r="BK153"/>
  <c i="4" r="BK113"/>
  <c i="2" r="J166"/>
  <c i="4" r="BK109"/>
  <c i="1" r="AS55"/>
  <c i="2" r="J240"/>
  <c i="4" r="J89"/>
  <c i="2" r="BK188"/>
  <c r="J173"/>
  <c i="4" r="BK96"/>
  <c i="2" r="BK153"/>
  <c i="3" r="BK93"/>
  <c r="J167"/>
  <c i="2" r="J225"/>
  <c i="3" r="J98"/>
  <c i="2" r="BK201"/>
  <c i="3" r="BK98"/>
  <c r="BK167"/>
  <c i="2" r="J139"/>
  <c i="4" r="J87"/>
  <c i="2" r="BK221"/>
  <c i="3" r="BK103"/>
  <c i="2" r="BK183"/>
  <c r="F38"/>
  <c r="J124"/>
  <c r="BK240"/>
  <c i="3" r="J108"/>
  <c i="4" r="J96"/>
  <c i="3" r="BK148"/>
  <c i="2" r="J215"/>
  <c i="3" r="J144"/>
  <c i="4" r="BK116"/>
  <c i="3" r="BK174"/>
  <c i="2" r="BK195"/>
  <c i="3" r="J138"/>
  <c i="2" r="J201"/>
  <c i="3" r="J93"/>
  <c i="2" r="J183"/>
  <c r="J114"/>
  <c r="J119"/>
  <c i="3" r="BK133"/>
  <c i="4" r="BK89"/>
  <c i="3" r="BK123"/>
  <c i="2" r="J153"/>
  <c r="J188"/>
  <c r="BK136"/>
  <c i="4" r="J94"/>
  <c i="2" r="BK108"/>
  <c i="4" r="BK103"/>
  <c i="2" r="BK144"/>
  <c r="J179"/>
  <c i="4" r="BK94"/>
  <c i="2" r="BK124"/>
  <c r="BK173"/>
  <c r="J207"/>
  <c r="F36"/>
  <c i="3" r="J114"/>
  <c r="BK120"/>
  <c i="2" r="BK119"/>
  <c r="BK233"/>
  <c i="3" r="J148"/>
  <c i="2" r="BK139"/>
  <c r="F37"/>
  <c r="J149"/>
  <c r="J130"/>
  <c r="J158"/>
  <c r="J247"/>
  <c i="3" r="BK114"/>
  <c i="2" r="BK97"/>
  <c i="4" r="BK87"/>
  <c i="2" r="J97"/>
  <c i="3" r="J153"/>
  <c i="2" r="BK247"/>
  <c i="3" r="BK144"/>
  <c i="2" r="BK114"/>
  <c i="3" r="BK138"/>
  <c i="4" r="J113"/>
  <c i="3" r="J133"/>
  <c i="4" r="J106"/>
  <c i="2" r="BK103"/>
  <c r="BK215"/>
  <c i="4" r="BK91"/>
  <c i="3" r="BK128"/>
  <c i="4" r="J116"/>
  <c i="2" r="J103"/>
  <c i="4" r="J101"/>
  <c i="3" r="J103"/>
  <c i="2" r="J233"/>
  <c i="3" r="J120"/>
  <c i="2" l="1" r="T194"/>
  <c r="T172"/>
  <c i="3" r="P92"/>
  <c i="2" r="T96"/>
  <c r="T206"/>
  <c i="3" r="R92"/>
  <c i="2" r="P194"/>
  <c r="P172"/>
  <c i="3" r="T92"/>
  <c i="2" r="P96"/>
  <c r="R232"/>
  <c r="BK96"/>
  <c r="J96"/>
  <c r="J65"/>
  <c r="BK194"/>
  <c r="J194"/>
  <c r="J69"/>
  <c r="T232"/>
  <c i="3" r="T137"/>
  <c i="2" r="P206"/>
  <c i="4" r="R86"/>
  <c i="2" r="R96"/>
  <c r="BK206"/>
  <c r="J206"/>
  <c r="J70"/>
  <c i="3" r="BK92"/>
  <c i="4" r="T86"/>
  <c i="2" r="R206"/>
  <c i="3" r="BK137"/>
  <c r="J137"/>
  <c r="J66"/>
  <c i="4" r="BK100"/>
  <c r="J100"/>
  <c r="J62"/>
  <c i="2" r="BK232"/>
  <c r="J232"/>
  <c r="J71"/>
  <c i="3" r="P137"/>
  <c i="4" r="BK86"/>
  <c r="J86"/>
  <c r="J61"/>
  <c r="R100"/>
  <c i="2" r="P232"/>
  <c i="3" r="R137"/>
  <c i="4" r="P86"/>
  <c r="P85"/>
  <c r="P84"/>
  <c i="1" r="AU58"/>
  <c i="4" r="T100"/>
  <c i="2" r="R194"/>
  <c r="R172"/>
  <c i="4" r="P100"/>
  <c i="2" r="BK157"/>
  <c r="J157"/>
  <c r="J66"/>
  <c r="BK246"/>
  <c r="J246"/>
  <c r="J72"/>
  <c i="3" r="BK173"/>
  <c r="J173"/>
  <c r="J68"/>
  <c r="BK159"/>
  <c r="J159"/>
  <c r="J67"/>
  <c i="4" r="BK112"/>
  <c r="J112"/>
  <c r="J63"/>
  <c i="2" r="BK165"/>
  <c r="J165"/>
  <c r="J67"/>
  <c r="BK172"/>
  <c r="J172"/>
  <c r="J68"/>
  <c i="4" r="BK115"/>
  <c r="J115"/>
  <c r="J64"/>
  <c r="F54"/>
  <c r="BE106"/>
  <c r="E74"/>
  <c r="BE116"/>
  <c r="BE113"/>
  <c r="F55"/>
  <c r="BE109"/>
  <c i="3" r="J92"/>
  <c r="J65"/>
  <c i="4" r="J52"/>
  <c r="BE89"/>
  <c r="BE103"/>
  <c r="BE94"/>
  <c r="BE91"/>
  <c r="BE96"/>
  <c r="BE87"/>
  <c r="BE101"/>
  <c i="3" r="BE93"/>
  <c r="BE138"/>
  <c i="2" r="BK95"/>
  <c r="J95"/>
  <c r="J64"/>
  <c i="3" r="F87"/>
  <c r="BE108"/>
  <c r="BE120"/>
  <c r="BE98"/>
  <c r="E78"/>
  <c r="BE114"/>
  <c r="BE128"/>
  <c r="BE153"/>
  <c r="BE148"/>
  <c r="BE103"/>
  <c r="BE144"/>
  <c r="BE123"/>
  <c r="J56"/>
  <c r="BE133"/>
  <c r="BE160"/>
  <c r="BE167"/>
  <c r="BE174"/>
  <c i="2" r="F59"/>
  <c r="BE119"/>
  <c r="BE144"/>
  <c r="BE153"/>
  <c r="BE166"/>
  <c r="BE188"/>
  <c r="BE221"/>
  <c r="E50"/>
  <c r="BE124"/>
  <c r="BE136"/>
  <c r="BE139"/>
  <c r="BE149"/>
  <c r="BE179"/>
  <c r="BE195"/>
  <c r="BE207"/>
  <c r="BE225"/>
  <c r="BE247"/>
  <c r="J56"/>
  <c r="BE103"/>
  <c r="BE114"/>
  <c r="BE158"/>
  <c r="BE183"/>
  <c r="BE212"/>
  <c r="BE215"/>
  <c r="BE233"/>
  <c r="BE108"/>
  <c r="BE240"/>
  <c r="BE97"/>
  <c r="BE130"/>
  <c r="BE173"/>
  <c r="BE201"/>
  <c i="1" r="BB56"/>
  <c r="BC56"/>
  <c r="BA56"/>
  <c i="4" r="J34"/>
  <c i="1" r="AW58"/>
  <c i="3" r="F36"/>
  <c i="1" r="BA57"/>
  <c r="BA55"/>
  <c i="4" r="F37"/>
  <c i="1" r="BD58"/>
  <c i="3" r="F39"/>
  <c i="1" r="BD57"/>
  <c i="3" r="F38"/>
  <c i="1" r="BC57"/>
  <c r="BC55"/>
  <c r="AS54"/>
  <c i="4" r="F35"/>
  <c i="1" r="BB58"/>
  <c i="3" r="F37"/>
  <c i="1" r="BB57"/>
  <c r="BB55"/>
  <c i="3" r="J36"/>
  <c i="1" r="AW57"/>
  <c i="4" r="F36"/>
  <c i="1" r="BC58"/>
  <c i="4" r="F34"/>
  <c i="1" r="BA58"/>
  <c i="2" r="J36"/>
  <c i="1" r="AW56"/>
  <c i="2" r="F39"/>
  <c i="1" r="BD56"/>
  <c i="4" l="1" r="T85"/>
  <c r="T84"/>
  <c i="3" r="T91"/>
  <c r="T90"/>
  <c i="2" r="P95"/>
  <c r="P94"/>
  <c i="1" r="AU56"/>
  <c i="3" r="BK91"/>
  <c r="J91"/>
  <c r="J64"/>
  <c r="R91"/>
  <c r="R90"/>
  <c i="2" r="R95"/>
  <c r="R94"/>
  <c i="3" r="P91"/>
  <c r="P90"/>
  <c i="1" r="AU57"/>
  <c i="4" r="R85"/>
  <c r="R84"/>
  <c i="2" r="T95"/>
  <c r="T94"/>
  <c i="4" r="BK85"/>
  <c r="J85"/>
  <c r="J60"/>
  <c i="2" r="BK94"/>
  <c r="J94"/>
  <c r="J63"/>
  <c i="1" r="BD55"/>
  <c r="AX55"/>
  <c r="BB54"/>
  <c r="W31"/>
  <c i="2" r="J35"/>
  <c i="1" r="AV56"/>
  <c r="AT56"/>
  <c i="3" r="F35"/>
  <c i="1" r="AZ57"/>
  <c i="2" r="F35"/>
  <c i="1" r="AZ56"/>
  <c r="AY55"/>
  <c r="BA54"/>
  <c r="W30"/>
  <c r="AW55"/>
  <c i="4" r="F33"/>
  <c i="1" r="AZ58"/>
  <c i="3" r="J35"/>
  <c i="1" r="AV57"/>
  <c r="AT57"/>
  <c r="BC54"/>
  <c r="AY54"/>
  <c i="4" r="J33"/>
  <c i="1" r="AV58"/>
  <c r="AT58"/>
  <c i="3" l="1" r="BK90"/>
  <c r="J90"/>
  <c r="J63"/>
  <c i="4" r="BK84"/>
  <c r="J84"/>
  <c r="J59"/>
  <c i="1" r="AU55"/>
  <c r="AU54"/>
  <c r="AX54"/>
  <c r="W32"/>
  <c r="AW54"/>
  <c r="AK30"/>
  <c i="2" r="J32"/>
  <c i="1" r="AG56"/>
  <c r="AZ55"/>
  <c r="AV55"/>
  <c r="AT55"/>
  <c r="BD54"/>
  <c r="W33"/>
  <c i="2" l="1" r="J41"/>
  <c i="1" r="AN56"/>
  <c i="3" r="J32"/>
  <c i="1" r="AG57"/>
  <c r="AN57"/>
  <c i="4" r="J30"/>
  <c i="1" r="AG58"/>
  <c r="AZ54"/>
  <c r="W29"/>
  <c i="3" l="1" r="J41"/>
  <c i="4" r="J39"/>
  <c i="1" r="AN58"/>
  <c r="AG55"/>
  <c r="AG54"/>
  <c r="AK26"/>
  <c r="AV54"/>
  <c r="AK29"/>
  <c r="AK35"/>
  <c l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<sst xmlns="http://schemas.openxmlformats.org/spreadsheetml/2006/main">
  <si>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</si>
  <si>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</si>
  <si>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</si>
  <si>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</si>
  <si>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</si>
  <si>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{3ec5c5aa-c6c9-4dd9-8788-e4ad04855d2a}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</si>
  <si>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</si>
  <si>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</si>
  <si>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</si>
  <si>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</si>
  <si>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</si>
  <si>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</si>
  <si>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</si>
  <si>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</si>
  <si>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768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</si>
  <si>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</si>
  <si>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</si>
  <si>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 189 – Vodní nádrž Kozlák (část cestní síť), revitalizace koryta, DC25, VC29 v k.ú. Lužec n. Cidlinou</t>
  </si>
  <si>
    <t>KSO:</t>
  </si>
  <si>
    <t/>
  </si>
  <si>
    <t>CC-CZ:</t>
  </si>
  <si>
    <t>Místo:</t>
  </si>
  <si>
    <t>Lužec nad Cidlinou</t>
  </si>
  <si>
    <t>Datum:</t>
  </si>
  <si>
    <t>2. 12. 2022</t>
  </si>
  <si>
    <t>Zadavatel:</t>
  </si>
  <si>
    <t>IČ:</t>
  </si>
  <si>
    <t>SPÚ ČR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</si>
  <si>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</si>
  <si>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</si>
  <si>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</si>
  <si>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</si>
  <si>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</si>
  <si>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</si>
  <si>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</si>
  <si>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</si>
  <si>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</si>
  <si>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</si>
  <si>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</si>
  <si>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</si>
  <si>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</si>
  <si>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</si>
  <si>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</si>
  <si>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</si>
  <si>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</si>
  <si>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</si>
  <si>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</si>
  <si>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</si>
  <si>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</si>
  <si>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</si>
  <si>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</si>
  <si>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</si>
  <si>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</si>
  <si>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</si>
  <si>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</si>
  <si>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</si>
  <si>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</si>
  <si>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</si>
  <si>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</si>
  <si>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</si>
  <si>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</si>
  <si>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</si>
  <si>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</si>
  <si>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</si>
  <si>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</si>
  <si>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</si>
  <si>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</si>
  <si>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</si>
  <si>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</si>
  <si>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</si>
  <si>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</si>
  <si>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</si>
  <si>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</si>
  <si>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</si>
  <si>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</si>
  <si>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</t>
  </si>
  <si>
    <t>Cestní síť</t>
  </si>
  <si>
    <t>STA</t>
  </si>
  <si>
    <t>1</t>
  </si>
  <si>
    <t>{1102f0c0-1f2c-4fa1-bc59-4e162efa5728}</t>
  </si>
  <si>
    <t>/</t>
  </si>
  <si>
    <t>768/20-1</t>
  </si>
  <si>
    <t>SO101 Polní cesta DC 25</t>
  </si>
  <si>
    <t>Soupis</t>
  </si>
  <si>
    <t>{25628988-7b1a-46c1-9fd9-0b80495086df}</t>
  </si>
  <si>
    <t>768/20-2</t>
  </si>
  <si>
    <t>SO102 Polní cesta VC 29</t>
  </si>
  <si>
    <t>{aff6e29d-be7e-4b6e-bf2f-66d949b56694}</t>
  </si>
  <si>
    <t>VON</t>
  </si>
  <si>
    <t>Vedlejší a ostatní náklady (cestní síť)</t>
  </si>
  <si>
    <t>{dec29614-abc5-4e7a-b553-6a7d0ee209f9}</t>
  </si>
  <si>
    <t>odkopavky</t>
  </si>
  <si>
    <t>objem odkopavek</t>
  </si>
  <si>
    <t>m3</t>
  </si>
  <si>
    <t>149,38</t>
  </si>
  <si>
    <t>3</t>
  </si>
  <si>
    <t>ornice</t>
  </si>
  <si>
    <t>objem ornice</t>
  </si>
  <si>
    <t>120,373</t>
  </si>
  <si>
    <t>KRYCÍ LIST SOUPISU PRACÍ</t>
  </si>
  <si>
    <t>Objekt:</t>
  </si>
  <si>
    <t>2 - Cestní síť</t>
  </si>
  <si>
    <t>Soupis:</t>
  </si>
  <si>
    <t>768/20-1 - SO101 Polní cesta DC 25</t>
  </si>
  <si>
    <t>SPÚ ČR Pobočka Hradec Králové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</si>
  <si>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</si>
  <si>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</si>
  <si>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</si>
  <si>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</si>
  <si>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</si>
  <si>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</si>
  <si>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</si>
  <si>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</si>
  <si>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</si>
  <si>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  8 - Trubní vedení</t>
  </si>
  <si>
    <t xml:space="preserve">    9 - Ostatní konstrukce a práce, bourání</t>
  </si>
  <si>
    <t xml:space="preserve">    93 - Různé dokončovací konstrukce a práce inženýrských staveb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</si>
  <si>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</si>
  <si>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</si>
  <si>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</si>
  <si>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</si>
  <si>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</si>
  <si>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</si>
  <si>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</si>
  <si>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</si>
  <si>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</si>
  <si>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</si>
  <si>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</si>
  <si>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</si>
  <si>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</si>
  <si>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</si>
  <si>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</si>
  <si>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</si>
  <si>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</si>
  <si>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</si>
  <si>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</si>
  <si>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121103111</t>
  </si>
  <si>
    <t>Skrývka zemin schopných zúrodnění v rovině a svahu do 1:5</t>
  </si>
  <si>
    <t>CS ÚRS 2022 01</t>
  </si>
  <si>
    <t>4</t>
  </si>
  <si>
    <t>-2053320224</t>
  </si>
  <si>
    <t>PP</t>
  </si>
  <si>
    <t>Skrývka zemin schopných zúrodnění v rovině a ve sklonu do 1:5</t>
  </si>
  <si>
    <t>Online PSC</t>
  </si>
  <si>
    <t>https://podminky.urs.cz/item/CS_URS_2022_01/121103111</t>
  </si>
  <si>
    <t>PSC</t>
  </si>
  <si>
    <t xml:space="preserve">Poznámka k souboru cen:_x000d_
1. V ceně jsou započteny i náklady spojené s naložením na dopravní prostředek nebo s přehozením do 3,0 m._x000d_
2. Ceny lze použít i pro těžení zemin schopných zúrodnění ve výkopišti, zemníku, i ulehlých z deponie._x000d_
</t>
  </si>
  <si>
    <t>VV</t>
  </si>
  <si>
    <t>350*0,35</t>
  </si>
  <si>
    <t>plocha*tl</t>
  </si>
  <si>
    <t>122251105</t>
  </si>
  <si>
    <t>Odkopávky a prokopávky nezapažené v hornině třídy těžitelnosti I skupiny 3 objem do 1000 m3 strojně</t>
  </si>
  <si>
    <t>-628608963</t>
  </si>
  <si>
    <t>Odkopávky a prokopávky nezapažené strojně v hornině třídy těžitelnosti I skupiny 3 přes 500 do 1 000 m3</t>
  </si>
  <si>
    <t>https://podminky.urs.cz/item/CS_URS_2022_01/122251105</t>
  </si>
  <si>
    <t xml:space="preserve">Poznámka k souboru cen:_x000d_
1. V cenách jsou započteny i náklady na přehození výkopku na vzdálenost do 3 m nebo naložení na dopravní prostředek._x000d_
</t>
  </si>
  <si>
    <t>255,11</t>
  </si>
  <si>
    <t>132251102</t>
  </si>
  <si>
    <t>Hloubení rýh nezapažených š do 800 mm v hornině třídy těžitelnosti I skupiny 3 objem do 50 m3 strojně</t>
  </si>
  <si>
    <t>-2063287872</t>
  </si>
  <si>
    <t>Hloubení nezapažených rýh šířky do 800 mm strojně s urovnáním dna do předepsaného profilu a spádu v hornině třídy těžitelnosti I skupiny 3 přes 20 do 50 m3</t>
  </si>
  <si>
    <t>https://podminky.urs.cz/item/CS_URS_2022_01/132251102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</si>
  <si>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</si>
  <si>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dl. drenáže* průřez rýhy</t>
  </si>
  <si>
    <t>58,736</t>
  </si>
  <si>
    <t>M</t>
  </si>
  <si>
    <t>58344197</t>
  </si>
  <si>
    <t>štěrkodrť frakce 0/63</t>
  </si>
  <si>
    <t>t</t>
  </si>
  <si>
    <t>8</t>
  </si>
  <si>
    <t>1415415836</t>
  </si>
  <si>
    <t>P</t>
  </si>
  <si>
    <t>Poznámka k položce:_x000d_
násypový materiál</t>
  </si>
  <si>
    <t>násypový materiál</t>
  </si>
  <si>
    <t>257,1</t>
  </si>
  <si>
    <t>5</t>
  </si>
  <si>
    <t>171152111</t>
  </si>
  <si>
    <t>Uložení sypaniny z hornin nesoudržných a sypkých do násypů zhutněných v aktivní zóně silnic a dálnic</t>
  </si>
  <si>
    <t>12457391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</si>
  <si>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</si>
  <si>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https://podminky.urs.cz/item/CS_URS_2022_01/171152111</t>
  </si>
  <si>
    <t xml:space="preserve">Poznámka k souboru cen:_x000d_
1. Ceny lze použít i pro uložení sypaniny odebírané z hald, pro hlušinu apod._x000d_
2. Ceny lze použít i pro uložení sypaniny s předepsaným zhutněním na trvalé skládky._x000d_
3. V cenách není započteno hutnění boků násypů. Toto hutnění se oceňuje cenami souboru cen 171 15-11 Hutnění boků násypů z hornin soudržných a sypkých._x000d_
</t>
  </si>
  <si>
    <t>128,55</t>
  </si>
  <si>
    <t>6</t>
  </si>
  <si>
    <t>174151101</t>
  </si>
  <si>
    <t>Zásyp jam, šachet rýh nebo kolem objektů sypaninou se zhutněním</t>
  </si>
  <si>
    <t>2106672887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</si>
  <si>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</si>
  <si>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</si>
  <si>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</si>
  <si>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zásypy podél vozovky</t>
  </si>
  <si>
    <t>35,68</t>
  </si>
  <si>
    <t>7</t>
  </si>
  <si>
    <t>181152302</t>
  </si>
  <si>
    <t>Úprava pláně pro silnice a dálnice v zářezech se zhutněním</t>
  </si>
  <si>
    <t>m2</t>
  </si>
  <si>
    <t>1049400590</t>
  </si>
  <si>
    <t>Úprava pláně na stavbách silnic a dálnic strojně v zářezech mimo skalních se zhutněním</t>
  </si>
  <si>
    <t>https://podminky.urs.cz/item/CS_URS_2022_01/181152302</t>
  </si>
  <si>
    <t>Poznámka k položce:_x000d_
změřeno funkcí měření ploch v elektronické dokumentaci</t>
  </si>
  <si>
    <t>úprava pláně v násypech i zářezech</t>
  </si>
  <si>
    <t>1815,76</t>
  </si>
  <si>
    <t>00572474</t>
  </si>
  <si>
    <t>osivo směs travní krajinná-svahová</t>
  </si>
  <si>
    <t>kg</t>
  </si>
  <si>
    <t>-1087010139</t>
  </si>
  <si>
    <t>676,03*0,03</t>
  </si>
  <si>
    <t>9</t>
  </si>
  <si>
    <t>181411123</t>
  </si>
  <si>
    <t>Založení lučního trávníku výsevem pl do 1000 m2 ve svahu přes 1:2 do 1:1</t>
  </si>
  <si>
    <t>-859540472</t>
  </si>
  <si>
    <t>Založení trávníku na půdě předem připravené plochy do 1000 m2 výsevem včetně utažení lučního na svahu přes 1:2 do 1:1</t>
  </si>
  <si>
    <t>https://podminky.urs.cz/item/CS_URS_2022_01/181411123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</si>
  <si>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</si>
  <si>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676,03</t>
  </si>
  <si>
    <t>10</t>
  </si>
  <si>
    <t>182251101</t>
  </si>
  <si>
    <t>Svahování násypů strojně</t>
  </si>
  <si>
    <t>1038854979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</si>
  <si>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</si>
  <si>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</si>
  <si>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</si>
  <si>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11</t>
  </si>
  <si>
    <t>R.1</t>
  </si>
  <si>
    <t>Přebytečná ornice</t>
  </si>
  <si>
    <t>1346967363</t>
  </si>
  <si>
    <t>Přebytečná ornice, zahrnuje náklady na uložení přebytečné ornice v souladu s platnou legislativou, včetně dopravy, složení a rozhrnutí/urovnání v místě složení</t>
  </si>
  <si>
    <t>Sejmutá ornice</t>
  </si>
  <si>
    <t>122,5</t>
  </si>
  <si>
    <t>12</t>
  </si>
  <si>
    <t>R.2</t>
  </si>
  <si>
    <t>Likviidace přebytečného výkopku</t>
  </si>
  <si>
    <t>-1692601844</t>
  </si>
  <si>
    <t>Likvidace přebytečného výkopku, zahrnuje náklady na likvidaci přebytečného výkopku v souladu s platnou legislativou, včetně dopravy, složení a rozhrnutí/urovnání v místě složení a případných poplatků za uložení.</t>
  </si>
  <si>
    <t>odkopavky+rýhy-obsypy</t>
  </si>
  <si>
    <t>255,110+58,736-35,68</t>
  </si>
  <si>
    <t>Zakládání</t>
  </si>
  <si>
    <t>13</t>
  </si>
  <si>
    <t>212751106</t>
  </si>
  <si>
    <t>Trativod z drenážních trubek flexibilních PVC-U SN 4 perforace 360° včetně lože otevřený výkop DN 160 pro meliorace</t>
  </si>
  <si>
    <t>m</t>
  </si>
  <si>
    <t>-2091013241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</si>
  <si>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</si>
  <si>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https://podminky.urs.cz/item/CS_URS_2022_01/212751106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</si>
  <si>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</si>
  <si>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Poznámka k položce:_x000d_
Podélná drenáž</t>
  </si>
  <si>
    <t>délka</t>
  </si>
  <si>
    <t>300,46</t>
  </si>
  <si>
    <t>Vodorovné konstrukce</t>
  </si>
  <si>
    <t>14</t>
  </si>
  <si>
    <t>464531112</t>
  </si>
  <si>
    <t>Pohoz z hrubého drceného kamenivo zrno 63 až 125 mm z terénu</t>
  </si>
  <si>
    <t>-811837696</t>
  </si>
  <si>
    <t>Pohoz dna nebo svahů jakékoliv tloušťky z hrubého drceného kameniva, z terénu, frakce 63 - 125 mm</t>
  </si>
  <si>
    <t>https://podminky.urs.cz/item/CS_URS_2022_01/464531112</t>
  </si>
  <si>
    <t xml:space="preserve">Poznámka k souboru cen:_x000d_
1. Ceny neplatí pro zpevnění dna nebo svahů drceným kamenivem 63-125 mm prolévaným cementovou maltou s uzavírací vrstvou tl.do 50 mm z betonu, na povrchu uhlazenou; tyto práce se oceňují cenami souboru cen 469 52-1 . Zpevnění drceným kamenivem 63-125 mm prolévaným cementovou maltou._x000d_
2. V cenách jsou započteny i náklady na úpravu jednotlivých kamenů hmotnosti přes 500 kg dodatečným rozpojením na místě uložení._x000d_
3. Objem se stanoví v m3 pohozu._x000d_
</t>
  </si>
  <si>
    <t>pohoz výtoku drenáže</t>
  </si>
  <si>
    <t>2*0,3</t>
  </si>
  <si>
    <t>Komunikace</t>
  </si>
  <si>
    <t>561061131</t>
  </si>
  <si>
    <t>Zřízení podkladu ze zeminy upravené vápnem, cementem, směsnými pojivy tl přes 350 do 400 mm pl přes 5000 m2</t>
  </si>
  <si>
    <t>-1970757729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</si>
  <si>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</si>
  <si>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https://podminky.urs.cz/item/CS_URS_2022_01/561061131</t>
  </si>
  <si>
    <t xml:space="preserve">Poznámka k souboru cen:_x000d_
1. Ceny lze použít i v případě, že se vlastnosti zeminy zlepší nakupovaným materiálem, který se oceňuje ve specifikaci._x000d_
2. V cenách nejsou započteny náklady na odkop a srovnání zeminy, příp. získání zeminy a rozprostření zeminy do patřičných nivelet a sklonů před úpravou. Tyto práce se oceňují cenami katalogu 800-1 Zemní práce._x000d_
3. V cenách nejsou započteny náklady na dodání hydraulických pojiv a přísad; tato dodávka se oceňuje ve specifikaci. Doporučené množství pojiva v % objemové hmotnosti zhutněné zeminy:_x000d_
a) u cen 561 0.-11 pro úpravu vápnem, cementem a směsným i pojivy_x000d_
- vápno, bezprašné vápno ............................2-3 %_x000d_
- cement .......................................................4-6 %_x000d_
- směsná hydraulická pojiva ........................2-5 %_x000d_
b) u cen 561 0.-12 cementem s přísadami na bázi zeolitů a minerálů_x000d_
- cement .......................................................9-14 %_x000d_
- pojiva ...............................................0,09- 0,14 %_x000d_
4. Předpokládaná objemová hmotnost zeminy je 1 750 kg/m3 ._x000d_
5. Přesné množství pojiva se stanoví inženýrsko-geologickým průzkumem na základě průkazní zkoušky._x000d_
6. Orientační hmotnosti pojiva na 1 m3 zhutněné zeminy je uvedena v příloze č. 5, tabulce č. 1._x000d_
7. Hmotnost přidávaného pojiva se nezapočítává do výpočtu přesunu hmot._x000d_
8. V cenách nejsou započteny náklady na odstranění překážek nebo objektů._x000d_
9. Ceny 561 01-11.. pro tl. vrstvy 150 mm a ceny 561 02-11.. pro tl. vrstvy 200 mm jsou určeny především pro cyklostezky. Doporučené množství pojiva pro cyklostezky je 8-10 % objemové hmotnosti zeminy._x000d_
</t>
  </si>
  <si>
    <t>plocha zlepšované pláně</t>
  </si>
  <si>
    <t>1215</t>
  </si>
  <si>
    <t>16</t>
  </si>
  <si>
    <t>58591002</t>
  </si>
  <si>
    <t>pojivo hydraulické pro stabilizaci zeminy 50% vápna</t>
  </si>
  <si>
    <t>-720505025</t>
  </si>
  <si>
    <t>zlepšovaná plocha*množství pojiva</t>
  </si>
  <si>
    <t>1215*(20/1000)</t>
  </si>
  <si>
    <t>17</t>
  </si>
  <si>
    <t>564762111</t>
  </si>
  <si>
    <t>Podklad z vibrovaného štěrku VŠ tl 200 mm</t>
  </si>
  <si>
    <t>-67897721</t>
  </si>
  <si>
    <t>Podklad nebo kryt z vibrovaného štěrku VŠ s rozprostřením, vlhčením a zhutněním, po zhutnění tl. 200 mm</t>
  </si>
  <si>
    <t>https://podminky.urs.cz/item/CS_URS_2022_01/564762111</t>
  </si>
  <si>
    <t>plocha vozovky + rozšíření vrstvy</t>
  </si>
  <si>
    <t>(343*4+121,36)+161,2</t>
  </si>
  <si>
    <t>18</t>
  </si>
  <si>
    <t>564861111</t>
  </si>
  <si>
    <t>Podklad ze štěrkodrtě ŠD plochy přes 100 m2 tl 200 mm</t>
  </si>
  <si>
    <t>-350670390</t>
  </si>
  <si>
    <t>Podklad ze štěrkodrti ŠD s rozprostřením a zhutněním plochy přes 100 m2, po zhutnění tl. 200 mm</t>
  </si>
  <si>
    <t>https://podminky.urs.cz/item/CS_URS_2022_01/564861111</t>
  </si>
  <si>
    <t>Poznámka k položce:_x000d_
ochranná vrstva 0-63</t>
  </si>
  <si>
    <t>Vrstva VŠ + rozšíření vrstvy</t>
  </si>
  <si>
    <t>1654,56+161,2</t>
  </si>
  <si>
    <t>Trubní vedení</t>
  </si>
  <si>
    <t>19</t>
  </si>
  <si>
    <t>894811141</t>
  </si>
  <si>
    <t>Revizní šachta z PVC typ přímý, DN 400/160 tlak 40 t hl od 860 do 1230 mm</t>
  </si>
  <si>
    <t>kus</t>
  </si>
  <si>
    <t>353399720</t>
  </si>
  <si>
    <t>Revizní šachta z tvrdého PVC v otevřeném výkopu typ přímý (DN šachty/DN trubního vedení) DN 400/160, odolnost vnějšímu tlaku 40 t, hloubka od 860 do 1230 mm</t>
  </si>
  <si>
    <t>https://podminky.urs.cz/item/CS_URS_2022_01/894811141</t>
  </si>
  <si>
    <t xml:space="preserve">Poznámka k souboru cen:_x000d_
1. V cenách jsou započteny náklady na dodání a montáž šachtového dna, trouby šachty a teleskopu._x000d_
2. V cenách je započteno i fixování šachty obsypem. Objem obsypu se neodečítá od objemu zásypu rýhy._x000d_
3. V cenách nejsou započteny náklady na dodání lapače splavenin. Lapač splavenin se oceňuje ve specifikaci. Ztratné lze dohodnout ve výši 1 %._x000d_
</t>
  </si>
  <si>
    <t>Poznámka k položce:_x000d_
kompletní šachta včetně poklopu 40 t. Včetně osazení</t>
  </si>
  <si>
    <t>20</t>
  </si>
  <si>
    <t>899621111</t>
  </si>
  <si>
    <t>Obetonování drenážního potrubí betonem tř. C12/15 do 150 mm trub DN do 100</t>
  </si>
  <si>
    <t>717665864</t>
  </si>
  <si>
    <t>Obetonování drenážního potrubí prostým betonem tl. obetonování do 150 mm, trub DN do 100</t>
  </si>
  <si>
    <t>https://podminky.urs.cz/item/CS_URS_2022_01/899621111</t>
  </si>
  <si>
    <t>obetonování výtoku drenáže</t>
  </si>
  <si>
    <t>Ostatní konstrukce a práce, bourání</t>
  </si>
  <si>
    <t>916131213</t>
  </si>
  <si>
    <t>Osazení silničního obrubníku betonového stojatého s boční opěrou do lože z betonu prostého</t>
  </si>
  <si>
    <t>1965865448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</si>
  <si>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</si>
  <si>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</si>
  <si>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</si>
  <si>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22</t>
  </si>
  <si>
    <t>59217032</t>
  </si>
  <si>
    <t>obrubník betonový silniční 1000x150x150mm</t>
  </si>
  <si>
    <t>-264043660</t>
  </si>
  <si>
    <t>23</t>
  </si>
  <si>
    <t>919112213</t>
  </si>
  <si>
    <t>Řezání spár pro vytvoření komůrky š 10 mm hl 25 mm pro těsnící zálivku v živičném krytu</t>
  </si>
  <si>
    <t>1301204246</t>
  </si>
  <si>
    <t>Řezání dilatačních spár v živičném krytu vytvoření komůrky pro těsnící zálivku šířky 10 mm, hloubky 25 mm</t>
  </si>
  <si>
    <t>https://podminky.urs.cz/item/CS_URS_2022_01/919112213</t>
  </si>
  <si>
    <t xml:space="preserve">Poznámka k souboru cen:_x000d_
1. V cenách jsou započteny i náklady na vyčištění spár po řezání._x000d_
</t>
  </si>
  <si>
    <t>rozhraní obrubník asfalt</t>
  </si>
  <si>
    <t>24</t>
  </si>
  <si>
    <t>919122112</t>
  </si>
  <si>
    <t>Těsnění spár zálivkou za tepla pro komůrky š 10 mm hl 25 mm s těsnicím profilem</t>
  </si>
  <si>
    <t>-179938789</t>
  </si>
  <si>
    <t>Utěsnění dilatačních spár zálivkou za tepla v cementobetonovém nebo živičném krytu včetně adhezního nátěru s těsnicím profilem pod zálivkou, pro komůrky šířky 10 mm, hloubky 25 mm</t>
  </si>
  <si>
    <t>https://podminky.urs.cz/item/CS_URS_2022_01/919122112</t>
  </si>
  <si>
    <t>25</t>
  </si>
  <si>
    <t>919735112</t>
  </si>
  <si>
    <t>Řezání stávajícího živičného krytu hl přes 50 do 100 mm</t>
  </si>
  <si>
    <t>1306057</t>
  </si>
  <si>
    <t>Řezání stávajícího živičného krytu nebo podkladu hloubky přes 50 do 100 mm</t>
  </si>
  <si>
    <t>https://podminky.urs.cz/item/CS_URS_2022_01/919735112</t>
  </si>
  <si>
    <t xml:space="preserve">Poznámka k souboru cen:_x000d_
1. V cenách jsou započteny i náklady na spotřebu vody._x000d_
</t>
  </si>
  <si>
    <t>Poznámka k položce:_x000d_
zaříznutí stávajícího krytu</t>
  </si>
  <si>
    <t>zaříznutí v místě napojení cesty</t>
  </si>
  <si>
    <t>93</t>
  </si>
  <si>
    <t>Různé dokončovací konstrukce a práce inženýrských staveb</t>
  </si>
  <si>
    <t>26</t>
  </si>
  <si>
    <t>938909311</t>
  </si>
  <si>
    <t>Čištění vozovek metením strojně podkladu nebo krytu betonového nebo živičného</t>
  </si>
  <si>
    <t>-473778176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</si>
  <si>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</si>
  <si>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https://podminky.urs.cz/item/CS_URS_2022_01/938909311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</si>
  <si>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</si>
  <si>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Poznámka k položce:_x000d_
opakované čištěšní stavajích silnic i nové vozovky</t>
  </si>
  <si>
    <t>čištění stávajících přístupových cest</t>
  </si>
  <si>
    <t>6000</t>
  </si>
  <si>
    <t>27</t>
  </si>
  <si>
    <t>938909111</t>
  </si>
  <si>
    <t>Čištění vozovek metením strojně podkladu nebo krytu štěrkového</t>
  </si>
  <si>
    <t>-1994205739</t>
  </si>
  <si>
    <t>Čištění vozovek metením bláta, prachu nebo hlinitého nánosu s odklizením na hromady na vzdálenost do 20 m nebo naložením na dopravní prostředek strojně povrchu podkladu nebo krytu štěrkového</t>
  </si>
  <si>
    <t>https://podminky.urs.cz/item/CS_URS_2022_01/938909111</t>
  </si>
  <si>
    <t>čištění nových povrchů</t>
  </si>
  <si>
    <t>3500</t>
  </si>
  <si>
    <t>99</t>
  </si>
  <si>
    <t>Přesun hmot</t>
  </si>
  <si>
    <t>28</t>
  </si>
  <si>
    <t>998225111</t>
  </si>
  <si>
    <t>Přesun hmot pro pozemní komunikace s krytem z kamene, monolitickým betonovým nebo živičným</t>
  </si>
  <si>
    <t>1214707439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</si>
  <si>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</si>
  <si>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</si>
  <si>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 xml:space="preserve">Poznámka k souboru cen:_x000d_
1. Ceny lze použít i pro plochy letišť s krytem monolitickým betonovým nebo živičným._x000d_
</t>
  </si>
  <si>
    <t>768/20-2 - SO102 Polní cesta VC 29</t>
  </si>
  <si>
    <t>44,86</t>
  </si>
  <si>
    <t>413,9</t>
  </si>
  <si>
    <t>206,95</t>
  </si>
  <si>
    <t>4,8</t>
  </si>
  <si>
    <t>1391,954</t>
  </si>
  <si>
    <t>458,63*0,03</t>
  </si>
  <si>
    <t>458,63</t>
  </si>
  <si>
    <t>Likvidace přebytečného výkopku</t>
  </si>
  <si>
    <t>odkopavky-obsypy</t>
  </si>
  <si>
    <t>44,86-4,8</t>
  </si>
  <si>
    <t>150</t>
  </si>
  <si>
    <t>150*(20/1000)</t>
  </si>
  <si>
    <t>(267,68*4+107,09)+107,072</t>
  </si>
  <si>
    <t>1284,882+107,072</t>
  </si>
  <si>
    <t>3000</t>
  </si>
  <si>
    <t>VON - Vedlejší a ostatní náklady (cestní síť)</t>
  </si>
  <si>
    <t xml:space="preserve">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</si>
  <si>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</si>
  <si>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</si>
  <si>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</si>
  <si>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</si>
  <si>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</si>
  <si>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</si>
  <si>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</si>
  <si>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</si>
  <si>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</si>
  <si>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RV04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</si>
  <si>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</si>
  <si>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soubor</t>
  </si>
  <si>
    <t>512</t>
  </si>
  <si>
    <t>-1690030275</t>
  </si>
  <si>
    <t>R02.1</t>
  </si>
  <si>
    <t>Vytýčení inženýrských sítí a zařízení, včetně zajištění případné aktualizace vyjádření správců sítí, která pozbudou platnosti v období mezi předáním staveniště a vytyčením sítí.</t>
  </si>
  <si>
    <t>442642449</t>
  </si>
  <si>
    <t>R22</t>
  </si>
  <si>
    <t>Zajištění geotechnického dozoru stavby</t>
  </si>
  <si>
    <t>1024</t>
  </si>
  <si>
    <t>2083986821</t>
  </si>
  <si>
    <t>Geotechnický dozor stavby prováděný autorizovaným inženýrem v oboru geotechnika v rozsahu minimálních požadavků stanovených projektovou dokumentací.</t>
  </si>
  <si>
    <t>Poznámka k položce:_x000d_
1. Přítomnost autorizovaného inženýra v oboru geotechnika v požadovaných fázích výstavby dle požadavků projektové dokumentace, včetně zajištění stanovisek, posudků, zkoušek apod._x000d_
2. Minimální rozsah požadovaných prací je stanoven projektovou dokumentací._x000d_
3. V případě potřeby nebo požadavku objednatele se bude geotechnický dozor stavby účastnit kontrolních dnů a prohlídek stavby._x000d_
4. Položka zahrnuje náklady na veškeré související činnosti spojené s geotechnickým dozorem stavby.</t>
  </si>
  <si>
    <t>RV19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</si>
  <si>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</t>
  </si>
  <si>
    <t>1215276205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</si>
  <si>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</t>
  </si>
  <si>
    <t>011002000</t>
  </si>
  <si>
    <t>Průzkumné práce</t>
  </si>
  <si>
    <t>1564144195</t>
  </si>
  <si>
    <t>https://podminky.urs.cz/item/CS_URS_2022_01/011002000</t>
  </si>
  <si>
    <t>Poznámka k položce:_x000d_
případné upřesnějící geotechnické rozbory, zjištění průběhu IS</t>
  </si>
  <si>
    <t>VRN3</t>
  </si>
  <si>
    <t>Zařízení staveniště</t>
  </si>
  <si>
    <t>RV05</t>
  </si>
  <si>
    <t>Zpracováníí plánu bezpečnosti a ochrany zdraví při práci.</t>
  </si>
  <si>
    <t>-2118650397</t>
  </si>
  <si>
    <t>Zpracování plánu bezpečnosti a ochrany zdraví při práci.</t>
  </si>
  <si>
    <t>RV14</t>
  </si>
  <si>
    <t xml:space="preserve">Zajištění a zabezpečení staveniště, zřízení a likvidace zařízení staveniště, včetně stavenišní buňky, WC, deponíí a míchacích center apod. </t>
  </si>
  <si>
    <t>1249567470</t>
  </si>
  <si>
    <t>Poznámka k položce:_x000d_
Včetně ajištění umístění štítku o povolení stavby a stejnopisu oznámení o zahájení prací oblastnímu inspektorátu práce na viditelném místě u vstupu na staveniště.</t>
  </si>
  <si>
    <t>R.2.</t>
  </si>
  <si>
    <t>Dočasné dopravní značení</t>
  </si>
  <si>
    <t>-134481164</t>
  </si>
  <si>
    <t>Dočasné dopravní značení po dobu stavby</t>
  </si>
  <si>
    <t>Poznámka k položce:_x000d_
Projednání DIO, osazení a udržování dočasného dopravního značení po ceslou dobu stavby.</t>
  </si>
  <si>
    <t>RV17</t>
  </si>
  <si>
    <t>Uvedení dotčených pozemků a komunikací do původního (popř. zasmluvněného) stavu.</t>
  </si>
  <si>
    <t>1348977242</t>
  </si>
  <si>
    <t>Poznámka k položce:_x000d_
Včetně opravy lesní cesty během stavby a po stavbě, po které se bude vozit materiál na plošnou úpravu na lesním pozemku a úseku cesty od silnice k odbočce na novou cestu (SO.06) dle vyjádření lesní správy.</t>
  </si>
  <si>
    <t>VRN4</t>
  </si>
  <si>
    <t>Inženýrská činnost</t>
  </si>
  <si>
    <t>RV18</t>
  </si>
  <si>
    <t xml:space="preserve">Informování vlastníků stavbou dotčených pozemků a komunikací o vstupu na pozemky, včetně protokolárního předání dotčených pozemků a komunikací uvedených do původního stavu, zpět jejich vlastníkům. </t>
  </si>
  <si>
    <t>-2049685688</t>
  </si>
  <si>
    <t>VRN7</t>
  </si>
  <si>
    <t>Provozní vlivy</t>
  </si>
  <si>
    <t>075002000</t>
  </si>
  <si>
    <t>Ochranná pásma</t>
  </si>
  <si>
    <t>-674121686</t>
  </si>
  <si>
    <t>https://podminky.urs.cz/item/CS_URS_2022_01/075002000</t>
  </si>
  <si>
    <t>Poznámka k položce:_x000d_
VN nadzemní, plyn</t>
  </si>
  <si>
    <t>SEZNAM FIGUR</t>
  </si>
  <si>
    <t>Výměra</t>
  </si>
  <si>
    <t xml:space="preserve"> 2/ 768/20-1</t>
  </si>
  <si>
    <t>bourání_propustku</t>
  </si>
  <si>
    <t>Dočasné_značení</t>
  </si>
  <si>
    <t>dočasné značení po dobu výstavby</t>
  </si>
  <si>
    <t>montáž_sloupku</t>
  </si>
  <si>
    <t>montáž směrových sloupků Z11c,d</t>
  </si>
  <si>
    <t>nájem_značení</t>
  </si>
  <si>
    <t>nájem dopravního značení na 60 dnů</t>
  </si>
  <si>
    <t>násyp</t>
  </si>
  <si>
    <t>změřeno funkcí objem zemních prací v elektronické dokumentaci</t>
  </si>
  <si>
    <t>řezání_krytu</t>
  </si>
  <si>
    <t>zaříznutí stávajícího krytu</t>
  </si>
  <si>
    <t>řezání_spar</t>
  </si>
  <si>
    <t>proříznutí spáry v místě napojení nového krytu</t>
  </si>
  <si>
    <t>svahování_násyp</t>
  </si>
  <si>
    <t>změřeno funkcí měření ploch v elektronické dokumentaci</t>
  </si>
  <si>
    <t>svahování_zářez</t>
  </si>
  <si>
    <t>štěrkopísek</t>
  </si>
  <si>
    <t>násypový materiál 2000m3/t</t>
  </si>
  <si>
    <t xml:space="preserve"> 2/ 768/20-2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</si>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</sst>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03111" TargetMode="External" /><Relationship Id="rId2" Type="http://schemas.openxmlformats.org/officeDocument/2006/relationships/hyperlink" Target="https://podminky.urs.cz/item/CS_URS_2022_01/122251105" TargetMode="External" /><Relationship Id="rId3" Type="http://schemas.openxmlformats.org/officeDocument/2006/relationships/hyperlink" Target="https://podminky.urs.cz/item/CS_URS_2022_01/132251102" TargetMode="External" /><Relationship Id="rId4" Type="http://schemas.openxmlformats.org/officeDocument/2006/relationships/hyperlink" Target="https://podminky.urs.cz/item/CS_URS_2022_01/171152111" TargetMode="External" /><Relationship Id="rId5" Type="http://schemas.openxmlformats.org/officeDocument/2006/relationships/hyperlink" Target="https://podminky.urs.cz/item/CS_URS_2022_01/174151101" TargetMode="External" /><Relationship Id="rId6" Type="http://schemas.openxmlformats.org/officeDocument/2006/relationships/hyperlink" Target="https://podminky.urs.cz/item/CS_URS_2022_01/181152302" TargetMode="External" /><Relationship Id="rId7" Type="http://schemas.openxmlformats.org/officeDocument/2006/relationships/hyperlink" Target="https://podminky.urs.cz/item/CS_URS_2022_01/181411123" TargetMode="External" /><Relationship Id="rId8" Type="http://schemas.openxmlformats.org/officeDocument/2006/relationships/hyperlink" Target="https://podminky.urs.cz/item/CS_URS_2022_01/182251101" TargetMode="External" /><Relationship Id="rId9" Type="http://schemas.openxmlformats.org/officeDocument/2006/relationships/hyperlink" Target="https://podminky.urs.cz/item/CS_URS_2022_01/212751106" TargetMode="External" /><Relationship Id="rId10" Type="http://schemas.openxmlformats.org/officeDocument/2006/relationships/hyperlink" Target="https://podminky.urs.cz/item/CS_URS_2022_01/464531112" TargetMode="External" /><Relationship Id="rId11" Type="http://schemas.openxmlformats.org/officeDocument/2006/relationships/hyperlink" Target="https://podminky.urs.cz/item/CS_URS_2022_01/561061131" TargetMode="External" /><Relationship Id="rId12" Type="http://schemas.openxmlformats.org/officeDocument/2006/relationships/hyperlink" Target="https://podminky.urs.cz/item/CS_URS_2022_01/564762111" TargetMode="External" /><Relationship Id="rId13" Type="http://schemas.openxmlformats.org/officeDocument/2006/relationships/hyperlink" Target="https://podminky.urs.cz/item/CS_URS_2022_01/564861111" TargetMode="External" /><Relationship Id="rId14" Type="http://schemas.openxmlformats.org/officeDocument/2006/relationships/hyperlink" Target="https://podminky.urs.cz/item/CS_URS_2022_01/894811141" TargetMode="External" /><Relationship Id="rId15" Type="http://schemas.openxmlformats.org/officeDocument/2006/relationships/hyperlink" Target="https://podminky.urs.cz/item/CS_URS_2022_01/899621111" TargetMode="External" /><Relationship Id="rId16" Type="http://schemas.openxmlformats.org/officeDocument/2006/relationships/hyperlink" Target="https://podminky.urs.cz/item/CS_URS_2022_01/916131213" TargetMode="External" /><Relationship Id="rId17" Type="http://schemas.openxmlformats.org/officeDocument/2006/relationships/hyperlink" Target="https://podminky.urs.cz/item/CS_URS_2022_01/919112213" TargetMode="External" /><Relationship Id="rId18" Type="http://schemas.openxmlformats.org/officeDocument/2006/relationships/hyperlink" Target="https://podminky.urs.cz/item/CS_URS_2022_01/919122112" TargetMode="External" /><Relationship Id="rId19" Type="http://schemas.openxmlformats.org/officeDocument/2006/relationships/hyperlink" Target="https://podminky.urs.cz/item/CS_URS_2022_01/919735112" TargetMode="External" /><Relationship Id="rId20" Type="http://schemas.openxmlformats.org/officeDocument/2006/relationships/hyperlink" Target="https://podminky.urs.cz/item/CS_URS_2022_01/938909311" TargetMode="External" /><Relationship Id="rId21" Type="http://schemas.openxmlformats.org/officeDocument/2006/relationships/hyperlink" Target="https://podminky.urs.cz/item/CS_URS_2022_01/938909111" TargetMode="External" /><Relationship Id="rId22" Type="http://schemas.openxmlformats.org/officeDocument/2006/relationships/hyperlink" Target="https://podminky.urs.cz/item/CS_URS_2022_01/998225111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251105" TargetMode="External" /><Relationship Id="rId2" Type="http://schemas.openxmlformats.org/officeDocument/2006/relationships/hyperlink" Target="https://podminky.urs.cz/item/CS_URS_2022_01/171152111" TargetMode="External" /><Relationship Id="rId3" Type="http://schemas.openxmlformats.org/officeDocument/2006/relationships/hyperlink" Target="https://podminky.urs.cz/item/CS_URS_2022_01/174151101" TargetMode="External" /><Relationship Id="rId4" Type="http://schemas.openxmlformats.org/officeDocument/2006/relationships/hyperlink" Target="https://podminky.urs.cz/item/CS_URS_2022_01/181152302" TargetMode="External" /><Relationship Id="rId5" Type="http://schemas.openxmlformats.org/officeDocument/2006/relationships/hyperlink" Target="https://podminky.urs.cz/item/CS_URS_2022_01/181411123" TargetMode="External" /><Relationship Id="rId6" Type="http://schemas.openxmlformats.org/officeDocument/2006/relationships/hyperlink" Target="https://podminky.urs.cz/item/CS_URS_2022_01/182251101" TargetMode="External" /><Relationship Id="rId7" Type="http://schemas.openxmlformats.org/officeDocument/2006/relationships/hyperlink" Target="https://podminky.urs.cz/item/CS_URS_2022_01/561061131" TargetMode="External" /><Relationship Id="rId8" Type="http://schemas.openxmlformats.org/officeDocument/2006/relationships/hyperlink" Target="https://podminky.urs.cz/item/CS_URS_2022_01/564762111" TargetMode="External" /><Relationship Id="rId9" Type="http://schemas.openxmlformats.org/officeDocument/2006/relationships/hyperlink" Target="https://podminky.urs.cz/item/CS_URS_2022_01/564861111" TargetMode="External" /><Relationship Id="rId10" Type="http://schemas.openxmlformats.org/officeDocument/2006/relationships/hyperlink" Target="https://podminky.urs.cz/item/CS_URS_2022_01/938909311" TargetMode="External" /><Relationship Id="rId11" Type="http://schemas.openxmlformats.org/officeDocument/2006/relationships/hyperlink" Target="https://podminky.urs.cz/item/CS_URS_2022_01/938909111" TargetMode="External" /><Relationship Id="rId12" Type="http://schemas.openxmlformats.org/officeDocument/2006/relationships/hyperlink" Target="https://podminky.urs.cz/item/CS_URS_2022_01/99822511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75002000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768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 189 – Vodní nádrž Kozlák (část cestní síť), revitalizace koryta, DC25, VC29 v k.ú. Lužec n. Cidlinou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Lužec nad Cidlinou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2. 12. 2022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ČR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NDCon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NDCon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ROUND(AS55+AS58,2)</f>
        <v>0</v>
      </c>
      <c r="AT54" s="106">
        <f>ROUND(SUM(AV54:AW54),2)</f>
        <v>0</v>
      </c>
      <c r="AU54" s="107">
        <f>ROUND(AU55+AU58,5)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ROUND(AZ55+AZ58,2)</f>
        <v>0</v>
      </c>
      <c r="BA54" s="106">
        <f>ROUND(BA55+BA58,2)</f>
        <v>0</v>
      </c>
      <c r="BB54" s="106">
        <f>ROUND(BB55+BB58,2)</f>
        <v>0</v>
      </c>
      <c r="BC54" s="106">
        <f>ROUND(BC55+BC58,2)</f>
        <v>0</v>
      </c>
      <c r="BD54" s="108">
        <f>ROUND(BD55+BD58,2)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7"/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77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70</v>
      </c>
      <c r="BT55" s="123" t="s">
        <v>78</v>
      </c>
      <c r="BU55" s="123" t="s">
        <v>72</v>
      </c>
      <c r="BV55" s="123" t="s">
        <v>73</v>
      </c>
      <c r="BW55" s="123" t="s">
        <v>79</v>
      </c>
      <c r="BX55" s="123" t="s">
        <v>5</v>
      </c>
      <c r="CL55" s="123" t="s">
        <v>19</v>
      </c>
      <c r="CM55" s="123" t="s">
        <v>75</v>
      </c>
    </row>
    <row r="56" s="4" customFormat="1" ht="16.5" customHeight="1">
      <c r="A56" s="124" t="s">
        <v>80</v>
      </c>
      <c r="B56" s="63"/>
      <c r="C56" s="125"/>
      <c r="D56" s="125"/>
      <c r="E56" s="126" t="s">
        <v>81</v>
      </c>
      <c r="F56" s="126"/>
      <c r="G56" s="126"/>
      <c r="H56" s="126"/>
      <c r="I56" s="126"/>
      <c r="J56" s="125"/>
      <c r="K56" s="126" t="s">
        <v>82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'768-20-1 - SO101 Polní ce...'!J32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83</v>
      </c>
      <c r="AR56" s="65"/>
      <c r="AS56" s="129">
        <v>0</v>
      </c>
      <c r="AT56" s="130">
        <f>ROUND(SUM(AV56:AW56),2)</f>
        <v>0</v>
      </c>
      <c r="AU56" s="131">
        <f>'768-20-1 - SO101 Polní ce...'!P94</f>
        <v>0</v>
      </c>
      <c r="AV56" s="130">
        <f>'768-20-1 - SO101 Polní ce...'!J35</f>
        <v>0</v>
      </c>
      <c r="AW56" s="130">
        <f>'768-20-1 - SO101 Polní ce...'!J36</f>
        <v>0</v>
      </c>
      <c r="AX56" s="130">
        <f>'768-20-1 - SO101 Polní ce...'!J37</f>
        <v>0</v>
      </c>
      <c r="AY56" s="130">
        <f>'768-20-1 - SO101 Polní ce...'!J38</f>
        <v>0</v>
      </c>
      <c r="AZ56" s="130">
        <f>'768-20-1 - SO101 Polní ce...'!F35</f>
        <v>0</v>
      </c>
      <c r="BA56" s="130">
        <f>'768-20-1 - SO101 Polní ce...'!F36</f>
        <v>0</v>
      </c>
      <c r="BB56" s="130">
        <f>'768-20-1 - SO101 Polní ce...'!F37</f>
        <v>0</v>
      </c>
      <c r="BC56" s="130">
        <f>'768-20-1 - SO101 Polní ce...'!F38</f>
        <v>0</v>
      </c>
      <c r="BD56" s="132">
        <f>'768-20-1 - SO101 Polní ce...'!F39</f>
        <v>0</v>
      </c>
      <c r="BE56" s="4"/>
      <c r="BT56" s="133" t="s">
        <v>75</v>
      </c>
      <c r="BV56" s="133" t="s">
        <v>73</v>
      </c>
      <c r="BW56" s="133" t="s">
        <v>84</v>
      </c>
      <c r="BX56" s="133" t="s">
        <v>79</v>
      </c>
      <c r="CL56" s="133" t="s">
        <v>19</v>
      </c>
    </row>
    <row r="57" s="4" customFormat="1" ht="16.5" customHeight="1">
      <c r="A57" s="124" t="s">
        <v>80</v>
      </c>
      <c r="B57" s="63"/>
      <c r="C57" s="125"/>
      <c r="D57" s="125"/>
      <c r="E57" s="126" t="s">
        <v>85</v>
      </c>
      <c r="F57" s="126"/>
      <c r="G57" s="126"/>
      <c r="H57" s="126"/>
      <c r="I57" s="126"/>
      <c r="J57" s="125"/>
      <c r="K57" s="126" t="s">
        <v>86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'768-20-2 - SO102 Polní ce...'!J32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83</v>
      </c>
      <c r="AR57" s="65"/>
      <c r="AS57" s="129">
        <v>0</v>
      </c>
      <c r="AT57" s="130">
        <f>ROUND(SUM(AV57:AW57),2)</f>
        <v>0</v>
      </c>
      <c r="AU57" s="131">
        <f>'768-20-2 - SO102 Polní ce...'!P90</f>
        <v>0</v>
      </c>
      <c r="AV57" s="130">
        <f>'768-20-2 - SO102 Polní ce...'!J35</f>
        <v>0</v>
      </c>
      <c r="AW57" s="130">
        <f>'768-20-2 - SO102 Polní ce...'!J36</f>
        <v>0</v>
      </c>
      <c r="AX57" s="130">
        <f>'768-20-2 - SO102 Polní ce...'!J37</f>
        <v>0</v>
      </c>
      <c r="AY57" s="130">
        <f>'768-20-2 - SO102 Polní ce...'!J38</f>
        <v>0</v>
      </c>
      <c r="AZ57" s="130">
        <f>'768-20-2 - SO102 Polní ce...'!F35</f>
        <v>0</v>
      </c>
      <c r="BA57" s="130">
        <f>'768-20-2 - SO102 Polní ce...'!F36</f>
        <v>0</v>
      </c>
      <c r="BB57" s="130">
        <f>'768-20-2 - SO102 Polní ce...'!F37</f>
        <v>0</v>
      </c>
      <c r="BC57" s="130">
        <f>'768-20-2 - SO102 Polní ce...'!F38</f>
        <v>0</v>
      </c>
      <c r="BD57" s="132">
        <f>'768-20-2 - SO102 Polní ce...'!F39</f>
        <v>0</v>
      </c>
      <c r="BE57" s="4"/>
      <c r="BT57" s="133" t="s">
        <v>75</v>
      </c>
      <c r="BV57" s="133" t="s">
        <v>73</v>
      </c>
      <c r="BW57" s="133" t="s">
        <v>87</v>
      </c>
      <c r="BX57" s="133" t="s">
        <v>79</v>
      </c>
      <c r="CL57" s="133" t="s">
        <v>19</v>
      </c>
    </row>
    <row r="58" s="7" customFormat="1" ht="16.5" customHeight="1">
      <c r="A58" s="124" t="s">
        <v>80</v>
      </c>
      <c r="B58" s="111"/>
      <c r="C58" s="112"/>
      <c r="D58" s="113" t="s">
        <v>88</v>
      </c>
      <c r="E58" s="113"/>
      <c r="F58" s="113"/>
      <c r="G58" s="113"/>
      <c r="H58" s="113"/>
      <c r="I58" s="114"/>
      <c r="J58" s="113" t="s">
        <v>89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6">
        <f>'VON - Vedlejší a ostatní ...'!J30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77</v>
      </c>
      <c r="AR58" s="118"/>
      <c r="AS58" s="134">
        <v>0</v>
      </c>
      <c r="AT58" s="135">
        <f>ROUND(SUM(AV58:AW58),2)</f>
        <v>0</v>
      </c>
      <c r="AU58" s="136">
        <f>'VON - Vedlejší a ostatní ...'!P84</f>
        <v>0</v>
      </c>
      <c r="AV58" s="135">
        <f>'VON - Vedlejší a ostatní ...'!J33</f>
        <v>0</v>
      </c>
      <c r="AW58" s="135">
        <f>'VON - Vedlejší a ostatní ...'!J34</f>
        <v>0</v>
      </c>
      <c r="AX58" s="135">
        <f>'VON - Vedlejší a ostatní ...'!J35</f>
        <v>0</v>
      </c>
      <c r="AY58" s="135">
        <f>'VON - Vedlejší a ostatní ...'!J36</f>
        <v>0</v>
      </c>
      <c r="AZ58" s="135">
        <f>'VON - Vedlejší a ostatní ...'!F33</f>
        <v>0</v>
      </c>
      <c r="BA58" s="135">
        <f>'VON - Vedlejší a ostatní ...'!F34</f>
        <v>0</v>
      </c>
      <c r="BB58" s="135">
        <f>'VON - Vedlejší a ostatní ...'!F35</f>
        <v>0</v>
      </c>
      <c r="BC58" s="135">
        <f>'VON - Vedlejší a ostatní ...'!F36</f>
        <v>0</v>
      </c>
      <c r="BD58" s="137">
        <f>'VON - Vedlejší a ostatní ...'!F37</f>
        <v>0</v>
      </c>
      <c r="BE58" s="7"/>
      <c r="BT58" s="123" t="s">
        <v>78</v>
      </c>
      <c r="BV58" s="123" t="s">
        <v>73</v>
      </c>
      <c r="BW58" s="123" t="s">
        <v>90</v>
      </c>
      <c r="BX58" s="123" t="s">
        <v>5</v>
      </c>
      <c r="CL58" s="123" t="s">
        <v>19</v>
      </c>
      <c r="CM58" s="123" t="s">
        <v>75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OtN+PqevzTy36GVQNcln5hjRbqYgYLYim+6ygrDKKI4Ml+dwS2fuDNdpZx5AXGo5iZ+PejhJj4WLXVlwOBcoHA==" hashValue="Sw1hY2R2/kNZgSN9ir+MWWad7yexQlBZLrLC+LtQ9jC3nTpfQY485PKt4rakEqZ9Yr7lKsIZUvkFD661gmn2zA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768-20-1 - SO101 Polní ce...'!C2" display="/"/>
    <hyperlink ref="A57" location="'768-20-2 - SO102 Polní ce...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138" t="s">
        <v>91</v>
      </c>
      <c r="BA2" s="138" t="s">
        <v>92</v>
      </c>
      <c r="BB2" s="138" t="s">
        <v>93</v>
      </c>
      <c r="BC2" s="138" t="s">
        <v>94</v>
      </c>
      <c r="BD2" s="13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75</v>
      </c>
      <c r="AZ3" s="138" t="s">
        <v>96</v>
      </c>
      <c r="BA3" s="138" t="s">
        <v>97</v>
      </c>
      <c r="BB3" s="138" t="s">
        <v>93</v>
      </c>
      <c r="BC3" s="138" t="s">
        <v>98</v>
      </c>
      <c r="BD3" s="138" t="s">
        <v>95</v>
      </c>
    </row>
    <row r="4" s="1" customFormat="1" ht="24.96" customHeight="1">
      <c r="B4" s="20"/>
      <c r="D4" s="141" t="s">
        <v>99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 189 – Vodní nádrž Kozlák (část cestní síť), revitalizace koryta, DC25, VC29 v k.ú. Lužec n. Cidlinou</v>
      </c>
      <c r="F7" s="143"/>
      <c r="G7" s="143"/>
      <c r="H7" s="143"/>
      <c r="L7" s="20"/>
    </row>
    <row r="8" s="1" customFormat="1" ht="12" customHeight="1">
      <c r="B8" s="20"/>
      <c r="D8" s="143" t="s">
        <v>100</v>
      </c>
      <c r="L8" s="20"/>
    </row>
    <row r="9" s="2" customFormat="1" ht="16.5" customHeight="1">
      <c r="A9" s="38"/>
      <c r="B9" s="44"/>
      <c r="C9" s="38"/>
      <c r="D9" s="38"/>
      <c r="E9" s="144" t="s">
        <v>101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102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103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2. 12. 2022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19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104</v>
      </c>
      <c r="F17" s="38"/>
      <c r="G17" s="38"/>
      <c r="H17" s="38"/>
      <c r="I17" s="143" t="s">
        <v>28</v>
      </c>
      <c r="J17" s="133" t="s">
        <v>19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29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28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31</v>
      </c>
      <c r="E22" s="38"/>
      <c r="F22" s="38"/>
      <c r="G22" s="38"/>
      <c r="H22" s="38"/>
      <c r="I22" s="143" t="s">
        <v>26</v>
      </c>
      <c r="J22" s="133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3" t="s">
        <v>28</v>
      </c>
      <c r="J23" s="133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34</v>
      </c>
      <c r="E25" s="38"/>
      <c r="F25" s="38"/>
      <c r="G25" s="38"/>
      <c r="H25" s="38"/>
      <c r="I25" s="143" t="s">
        <v>26</v>
      </c>
      <c r="J25" s="133" t="s">
        <v>19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3" t="s">
        <v>28</v>
      </c>
      <c r="J26" s="133" t="s">
        <v>19</v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35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37</v>
      </c>
      <c r="E32" s="38"/>
      <c r="F32" s="38"/>
      <c r="G32" s="38"/>
      <c r="H32" s="38"/>
      <c r="I32" s="38"/>
      <c r="J32" s="154">
        <f>ROUND(J94,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39</v>
      </c>
      <c r="G34" s="38"/>
      <c r="H34" s="38"/>
      <c r="I34" s="155" t="s">
        <v>38</v>
      </c>
      <c r="J34" s="155" t="s">
        <v>40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41</v>
      </c>
      <c r="E35" s="143" t="s">
        <v>42</v>
      </c>
      <c r="F35" s="157">
        <f>ROUND((SUM(BE94:BE250)),  2)</f>
        <v>0</v>
      </c>
      <c r="G35" s="38"/>
      <c r="H35" s="38"/>
      <c r="I35" s="158">
        <v>0.20999999999999999</v>
      </c>
      <c r="J35" s="157">
        <f>ROUND(((SUM(BE94:BE250))*I35),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43</v>
      </c>
      <c r="F36" s="157">
        <f>ROUND((SUM(BF94:BF250)),  2)</f>
        <v>0</v>
      </c>
      <c r="G36" s="38"/>
      <c r="H36" s="38"/>
      <c r="I36" s="158">
        <v>0.14999999999999999</v>
      </c>
      <c r="J36" s="157">
        <f>ROUND(((SUM(BF94:BF250))*I36),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44</v>
      </c>
      <c r="F37" s="157">
        <f>ROUND((SUM(BG94:BG250)),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45</v>
      </c>
      <c r="F38" s="157">
        <f>ROUND((SUM(BH94:BH250)),  2)</f>
        <v>0</v>
      </c>
      <c r="G38" s="38"/>
      <c r="H38" s="38"/>
      <c r="I38" s="158">
        <v>0.14999999999999999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46</v>
      </c>
      <c r="F39" s="157">
        <f>ROUND((SUM(BI94:BI250)),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105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R 189 – Vodní nádrž Kozlák (část cestní síť), revitalizace koryta, DC25, VC29 v k.ú. Lužec n. Cidlinou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101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768/20-1 - SO101 Polní cesta DC 25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Lužec nad Cidlinou</v>
      </c>
      <c r="G56" s="40"/>
      <c r="H56" s="40"/>
      <c r="I56" s="32" t="s">
        <v>23</v>
      </c>
      <c r="J56" s="72" t="str">
        <f>IF(J14="","",J14)</f>
        <v>2. 12. 2022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SPÚ ČR Pobočka Hradec Králové</v>
      </c>
      <c r="G58" s="40"/>
      <c r="H58" s="40"/>
      <c r="I58" s="32" t="s">
        <v>31</v>
      </c>
      <c r="J58" s="36" t="str">
        <f>E23</f>
        <v>NDCon s.r.o.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NDCon s.r.o.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69</v>
      </c>
      <c r="D63" s="40"/>
      <c r="E63" s="40"/>
      <c r="F63" s="40"/>
      <c r="G63" s="40"/>
      <c r="H63" s="40"/>
      <c r="I63" s="40"/>
      <c r="J63" s="102">
        <f>J94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5"/>
      <c r="D65" s="182" t="s">
        <v>110</v>
      </c>
      <c r="E65" s="183"/>
      <c r="F65" s="183"/>
      <c r="G65" s="183"/>
      <c r="H65" s="183"/>
      <c r="I65" s="183"/>
      <c r="J65" s="184">
        <f>J96</f>
        <v>0</v>
      </c>
      <c r="K65" s="125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5"/>
      <c r="D66" s="182" t="s">
        <v>111</v>
      </c>
      <c r="E66" s="183"/>
      <c r="F66" s="183"/>
      <c r="G66" s="183"/>
      <c r="H66" s="183"/>
      <c r="I66" s="183"/>
      <c r="J66" s="184">
        <f>J157</f>
        <v>0</v>
      </c>
      <c r="K66" s="125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5"/>
      <c r="D67" s="182" t="s">
        <v>112</v>
      </c>
      <c r="E67" s="183"/>
      <c r="F67" s="183"/>
      <c r="G67" s="183"/>
      <c r="H67" s="183"/>
      <c r="I67" s="183"/>
      <c r="J67" s="184">
        <f>J165</f>
        <v>0</v>
      </c>
      <c r="K67" s="125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5"/>
      <c r="D68" s="182" t="s">
        <v>113</v>
      </c>
      <c r="E68" s="183"/>
      <c r="F68" s="183"/>
      <c r="G68" s="183"/>
      <c r="H68" s="183"/>
      <c r="I68" s="183"/>
      <c r="J68" s="184">
        <f>J172</f>
        <v>0</v>
      </c>
      <c r="K68" s="125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1"/>
      <c r="C69" s="125"/>
      <c r="D69" s="182" t="s">
        <v>114</v>
      </c>
      <c r="E69" s="183"/>
      <c r="F69" s="183"/>
      <c r="G69" s="183"/>
      <c r="H69" s="183"/>
      <c r="I69" s="183"/>
      <c r="J69" s="184">
        <f>J194</f>
        <v>0</v>
      </c>
      <c r="K69" s="125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5"/>
      <c r="D70" s="182" t="s">
        <v>115</v>
      </c>
      <c r="E70" s="183"/>
      <c r="F70" s="183"/>
      <c r="G70" s="183"/>
      <c r="H70" s="183"/>
      <c r="I70" s="183"/>
      <c r="J70" s="184">
        <f>J206</f>
        <v>0</v>
      </c>
      <c r="K70" s="125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5"/>
      <c r="D71" s="182" t="s">
        <v>116</v>
      </c>
      <c r="E71" s="183"/>
      <c r="F71" s="183"/>
      <c r="G71" s="183"/>
      <c r="H71" s="183"/>
      <c r="I71" s="183"/>
      <c r="J71" s="184">
        <f>J232</f>
        <v>0</v>
      </c>
      <c r="K71" s="125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5"/>
      <c r="D72" s="182" t="s">
        <v>117</v>
      </c>
      <c r="E72" s="183"/>
      <c r="F72" s="183"/>
      <c r="G72" s="183"/>
      <c r="H72" s="183"/>
      <c r="I72" s="183"/>
      <c r="J72" s="184">
        <f>J246</f>
        <v>0</v>
      </c>
      <c r="K72" s="125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118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70" t="str">
        <f>E7</f>
        <v>R 189 – Vodní nádrž Kozlák (část cestní síť), revitalizace koryta, DC25, VC29 v k.ú. Lužec n. Cidlinou</v>
      </c>
      <c r="F82" s="32"/>
      <c r="G82" s="32"/>
      <c r="H82" s="32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2" t="s">
        <v>100</v>
      </c>
      <c r="D83" s="22"/>
      <c r="E83" s="22"/>
      <c r="F83" s="22"/>
      <c r="G83" s="22"/>
      <c r="H83" s="22"/>
      <c r="I83" s="22"/>
      <c r="J83" s="22"/>
      <c r="K83" s="22"/>
      <c r="L83" s="20"/>
    </row>
    <row r="84" s="2" customFormat="1" ht="16.5" customHeight="1">
      <c r="A84" s="38"/>
      <c r="B84" s="39"/>
      <c r="C84" s="40"/>
      <c r="D84" s="40"/>
      <c r="E84" s="170" t="s">
        <v>101</v>
      </c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102</v>
      </c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E11</f>
        <v>768/20-1 - SO101 Polní cesta DC 25</v>
      </c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F14</f>
        <v>Lužec nad Cidlinou</v>
      </c>
      <c r="G88" s="40"/>
      <c r="H88" s="40"/>
      <c r="I88" s="32" t="s">
        <v>23</v>
      </c>
      <c r="J88" s="72" t="str">
        <f>IF(J14="","",J14)</f>
        <v>2. 12. 2022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E17</f>
        <v>SPÚ ČR Pobočka Hradec Králové</v>
      </c>
      <c r="G90" s="40"/>
      <c r="H90" s="40"/>
      <c r="I90" s="32" t="s">
        <v>31</v>
      </c>
      <c r="J90" s="36" t="str">
        <f>E23</f>
        <v>NDCon s.r.o.</v>
      </c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IF(E20="","",E20)</f>
        <v>Vyplň údaj</v>
      </c>
      <c r="G91" s="40"/>
      <c r="H91" s="40"/>
      <c r="I91" s="32" t="s">
        <v>34</v>
      </c>
      <c r="J91" s="36" t="str">
        <f>E26</f>
        <v>NDCon s.r.o.</v>
      </c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86"/>
      <c r="B93" s="187"/>
      <c r="C93" s="188" t="s">
        <v>119</v>
      </c>
      <c r="D93" s="189" t="s">
        <v>56</v>
      </c>
      <c r="E93" s="189" t="s">
        <v>52</v>
      </c>
      <c r="F93" s="189" t="s">
        <v>53</v>
      </c>
      <c r="G93" s="189" t="s">
        <v>120</v>
      </c>
      <c r="H93" s="189" t="s">
        <v>121</v>
      </c>
      <c r="I93" s="189" t="s">
        <v>122</v>
      </c>
      <c r="J93" s="189" t="s">
        <v>107</v>
      </c>
      <c r="K93" s="190" t="s">
        <v>123</v>
      </c>
      <c r="L93" s="191"/>
      <c r="M93" s="92" t="s">
        <v>19</v>
      </c>
      <c r="N93" s="93" t="s">
        <v>41</v>
      </c>
      <c r="O93" s="93" t="s">
        <v>124</v>
      </c>
      <c r="P93" s="93" t="s">
        <v>125</v>
      </c>
      <c r="Q93" s="93" t="s">
        <v>126</v>
      </c>
      <c r="R93" s="93" t="s">
        <v>127</v>
      </c>
      <c r="S93" s="93" t="s">
        <v>128</v>
      </c>
      <c r="T93" s="94" t="s">
        <v>129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8"/>
      <c r="B94" s="39"/>
      <c r="C94" s="99" t="s">
        <v>130</v>
      </c>
      <c r="D94" s="40"/>
      <c r="E94" s="40"/>
      <c r="F94" s="40"/>
      <c r="G94" s="40"/>
      <c r="H94" s="40"/>
      <c r="I94" s="40"/>
      <c r="J94" s="192">
        <f>BK94</f>
        <v>0</v>
      </c>
      <c r="K94" s="40"/>
      <c r="L94" s="44"/>
      <c r="M94" s="95"/>
      <c r="N94" s="193"/>
      <c r="O94" s="96"/>
      <c r="P94" s="194">
        <f>P95</f>
        <v>0</v>
      </c>
      <c r="Q94" s="96"/>
      <c r="R94" s="194">
        <f>R95</f>
        <v>2009.637847</v>
      </c>
      <c r="S94" s="96"/>
      <c r="T94" s="195">
        <f>T95</f>
        <v>190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70</v>
      </c>
      <c r="AU94" s="17" t="s">
        <v>108</v>
      </c>
      <c r="BK94" s="196">
        <f>BK95</f>
        <v>0</v>
      </c>
    </row>
    <row r="95" s="12" customFormat="1" ht="25.92" customHeight="1">
      <c r="A95" s="12"/>
      <c r="B95" s="197"/>
      <c r="C95" s="198"/>
      <c r="D95" s="199" t="s">
        <v>70</v>
      </c>
      <c r="E95" s="200" t="s">
        <v>131</v>
      </c>
      <c r="F95" s="200" t="s">
        <v>132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P96+P157+P165+P172+P206+P232+P246</f>
        <v>0</v>
      </c>
      <c r="Q95" s="205"/>
      <c r="R95" s="206">
        <f>R96+R157+R165+R172+R206+R232+R246</f>
        <v>2009.637847</v>
      </c>
      <c r="S95" s="205"/>
      <c r="T95" s="207">
        <f>T96+T157+T165+T172+T206+T232+T246</f>
        <v>190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78</v>
      </c>
      <c r="AT95" s="209" t="s">
        <v>70</v>
      </c>
      <c r="AU95" s="209" t="s">
        <v>71</v>
      </c>
      <c r="AY95" s="208" t="s">
        <v>133</v>
      </c>
      <c r="BK95" s="210">
        <f>BK96+BK157+BK165+BK172+BK206+BK232+BK246</f>
        <v>0</v>
      </c>
    </row>
    <row r="96" s="12" customFormat="1" ht="22.8" customHeight="1">
      <c r="A96" s="12"/>
      <c r="B96" s="197"/>
      <c r="C96" s="198"/>
      <c r="D96" s="199" t="s">
        <v>70</v>
      </c>
      <c r="E96" s="211" t="s">
        <v>78</v>
      </c>
      <c r="F96" s="211" t="s">
        <v>134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SUM(P97:P156)</f>
        <v>0</v>
      </c>
      <c r="Q96" s="205"/>
      <c r="R96" s="206">
        <f>SUM(R97:R156)</f>
        <v>257.12028100000003</v>
      </c>
      <c r="S96" s="205"/>
      <c r="T96" s="207">
        <f>SUM(T97:T156)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78</v>
      </c>
      <c r="AT96" s="209" t="s">
        <v>70</v>
      </c>
      <c r="AU96" s="209" t="s">
        <v>78</v>
      </c>
      <c r="AY96" s="208" t="s">
        <v>133</v>
      </c>
      <c r="BK96" s="210">
        <f>SUM(BK97:BK156)</f>
        <v>0</v>
      </c>
    </row>
    <row r="97" s="2" customFormat="1" ht="16.5" customHeight="1">
      <c r="A97" s="38"/>
      <c r="B97" s="39"/>
      <c r="C97" s="213" t="s">
        <v>78</v>
      </c>
      <c r="D97" s="213" t="s">
        <v>135</v>
      </c>
      <c r="E97" s="214" t="s">
        <v>136</v>
      </c>
      <c r="F97" s="215" t="s">
        <v>137</v>
      </c>
      <c r="G97" s="216" t="s">
        <v>93</v>
      </c>
      <c r="H97" s="217">
        <v>122.5</v>
      </c>
      <c r="I97" s="218"/>
      <c r="J97" s="219">
        <f>ROUND(I97*H97,2)</f>
        <v>0</v>
      </c>
      <c r="K97" s="215" t="s">
        <v>138</v>
      </c>
      <c r="L97" s="44"/>
      <c r="M97" s="220" t="s">
        <v>19</v>
      </c>
      <c r="N97" s="221" t="s">
        <v>42</v>
      </c>
      <c r="O97" s="84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4" t="s">
        <v>139</v>
      </c>
      <c r="AT97" s="224" t="s">
        <v>135</v>
      </c>
      <c r="AU97" s="224" t="s">
        <v>75</v>
      </c>
      <c r="AY97" s="17" t="s">
        <v>133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7" t="s">
        <v>78</v>
      </c>
      <c r="BK97" s="225">
        <f>ROUND(I97*H97,2)</f>
        <v>0</v>
      </c>
      <c r="BL97" s="17" t="s">
        <v>139</v>
      </c>
      <c r="BM97" s="224" t="s">
        <v>140</v>
      </c>
    </row>
    <row r="98" s="2" customFormat="1">
      <c r="A98" s="38"/>
      <c r="B98" s="39"/>
      <c r="C98" s="40"/>
      <c r="D98" s="226" t="s">
        <v>141</v>
      </c>
      <c r="E98" s="40"/>
      <c r="F98" s="227" t="s">
        <v>142</v>
      </c>
      <c r="G98" s="40"/>
      <c r="H98" s="40"/>
      <c r="I98" s="228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141</v>
      </c>
      <c r="AU98" s="17" t="s">
        <v>75</v>
      </c>
    </row>
    <row r="99" s="2" customFormat="1">
      <c r="A99" s="38"/>
      <c r="B99" s="39"/>
      <c r="C99" s="40"/>
      <c r="D99" s="231" t="s">
        <v>143</v>
      </c>
      <c r="E99" s="40"/>
      <c r="F99" s="232" t="s">
        <v>144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75</v>
      </c>
    </row>
    <row r="100" s="2" customFormat="1">
      <c r="A100" s="38"/>
      <c r="B100" s="39"/>
      <c r="C100" s="40"/>
      <c r="D100" s="226" t="s">
        <v>145</v>
      </c>
      <c r="E100" s="40"/>
      <c r="F100" s="233" t="s">
        <v>146</v>
      </c>
      <c r="G100" s="40"/>
      <c r="H100" s="40"/>
      <c r="I100" s="228"/>
      <c r="J100" s="40"/>
      <c r="K100" s="40"/>
      <c r="L100" s="44"/>
      <c r="M100" s="229"/>
      <c r="N100" s="230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145</v>
      </c>
      <c r="AU100" s="17" t="s">
        <v>75</v>
      </c>
    </row>
    <row r="101" s="13" customFormat="1">
      <c r="A101" s="13"/>
      <c r="B101" s="234"/>
      <c r="C101" s="235"/>
      <c r="D101" s="226" t="s">
        <v>147</v>
      </c>
      <c r="E101" s="236" t="s">
        <v>19</v>
      </c>
      <c r="F101" s="237" t="s">
        <v>148</v>
      </c>
      <c r="G101" s="235"/>
      <c r="H101" s="238">
        <v>122.5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147</v>
      </c>
      <c r="AU101" s="244" t="s">
        <v>75</v>
      </c>
      <c r="AV101" s="13" t="s">
        <v>75</v>
      </c>
      <c r="AW101" s="13" t="s">
        <v>33</v>
      </c>
      <c r="AX101" s="13" t="s">
        <v>78</v>
      </c>
      <c r="AY101" s="244" t="s">
        <v>133</v>
      </c>
    </row>
    <row r="102" s="14" customFormat="1">
      <c r="A102" s="14"/>
      <c r="B102" s="245"/>
      <c r="C102" s="246"/>
      <c r="D102" s="226" t="s">
        <v>147</v>
      </c>
      <c r="E102" s="247" t="s">
        <v>19</v>
      </c>
      <c r="F102" s="248" t="s">
        <v>149</v>
      </c>
      <c r="G102" s="246"/>
      <c r="H102" s="247" t="s">
        <v>19</v>
      </c>
      <c r="I102" s="249"/>
      <c r="J102" s="246"/>
      <c r="K102" s="246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147</v>
      </c>
      <c r="AU102" s="254" t="s">
        <v>75</v>
      </c>
      <c r="AV102" s="14" t="s">
        <v>78</v>
      </c>
      <c r="AW102" s="14" t="s">
        <v>33</v>
      </c>
      <c r="AX102" s="14" t="s">
        <v>71</v>
      </c>
      <c r="AY102" s="254" t="s">
        <v>133</v>
      </c>
    </row>
    <row r="103" s="2" customFormat="1" ht="21.75" customHeight="1">
      <c r="A103" s="38"/>
      <c r="B103" s="39"/>
      <c r="C103" s="213" t="s">
        <v>75</v>
      </c>
      <c r="D103" s="213" t="s">
        <v>135</v>
      </c>
      <c r="E103" s="214" t="s">
        <v>150</v>
      </c>
      <c r="F103" s="215" t="s">
        <v>151</v>
      </c>
      <c r="G103" s="216" t="s">
        <v>93</v>
      </c>
      <c r="H103" s="217">
        <v>255.11000000000001</v>
      </c>
      <c r="I103" s="218"/>
      <c r="J103" s="219">
        <f>ROUND(I103*H103,2)</f>
        <v>0</v>
      </c>
      <c r="K103" s="215" t="s">
        <v>138</v>
      </c>
      <c r="L103" s="44"/>
      <c r="M103" s="220" t="s">
        <v>19</v>
      </c>
      <c r="N103" s="221" t="s">
        <v>42</v>
      </c>
      <c r="O103" s="84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4" t="s">
        <v>139</v>
      </c>
      <c r="AT103" s="224" t="s">
        <v>135</v>
      </c>
      <c r="AU103" s="224" t="s">
        <v>75</v>
      </c>
      <c r="AY103" s="17" t="s">
        <v>133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7" t="s">
        <v>78</v>
      </c>
      <c r="BK103" s="225">
        <f>ROUND(I103*H103,2)</f>
        <v>0</v>
      </c>
      <c r="BL103" s="17" t="s">
        <v>139</v>
      </c>
      <c r="BM103" s="224" t="s">
        <v>152</v>
      </c>
    </row>
    <row r="104" s="2" customFormat="1">
      <c r="A104" s="38"/>
      <c r="B104" s="39"/>
      <c r="C104" s="40"/>
      <c r="D104" s="226" t="s">
        <v>141</v>
      </c>
      <c r="E104" s="40"/>
      <c r="F104" s="227" t="s">
        <v>153</v>
      </c>
      <c r="G104" s="40"/>
      <c r="H104" s="40"/>
      <c r="I104" s="228"/>
      <c r="J104" s="40"/>
      <c r="K104" s="40"/>
      <c r="L104" s="44"/>
      <c r="M104" s="229"/>
      <c r="N104" s="23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141</v>
      </c>
      <c r="AU104" s="17" t="s">
        <v>75</v>
      </c>
    </row>
    <row r="105" s="2" customFormat="1">
      <c r="A105" s="38"/>
      <c r="B105" s="39"/>
      <c r="C105" s="40"/>
      <c r="D105" s="231" t="s">
        <v>143</v>
      </c>
      <c r="E105" s="40"/>
      <c r="F105" s="232" t="s">
        <v>154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143</v>
      </c>
      <c r="AU105" s="17" t="s">
        <v>75</v>
      </c>
    </row>
    <row r="106" s="2" customFormat="1">
      <c r="A106" s="38"/>
      <c r="B106" s="39"/>
      <c r="C106" s="40"/>
      <c r="D106" s="226" t="s">
        <v>145</v>
      </c>
      <c r="E106" s="40"/>
      <c r="F106" s="233" t="s">
        <v>155</v>
      </c>
      <c r="G106" s="40"/>
      <c r="H106" s="40"/>
      <c r="I106" s="228"/>
      <c r="J106" s="40"/>
      <c r="K106" s="40"/>
      <c r="L106" s="44"/>
      <c r="M106" s="229"/>
      <c r="N106" s="23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145</v>
      </c>
      <c r="AU106" s="17" t="s">
        <v>75</v>
      </c>
    </row>
    <row r="107" s="13" customFormat="1">
      <c r="A107" s="13"/>
      <c r="B107" s="234"/>
      <c r="C107" s="235"/>
      <c r="D107" s="226" t="s">
        <v>147</v>
      </c>
      <c r="E107" s="236" t="s">
        <v>19</v>
      </c>
      <c r="F107" s="237" t="s">
        <v>156</v>
      </c>
      <c r="G107" s="235"/>
      <c r="H107" s="238">
        <v>255.11000000000001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147</v>
      </c>
      <c r="AU107" s="244" t="s">
        <v>75</v>
      </c>
      <c r="AV107" s="13" t="s">
        <v>75</v>
      </c>
      <c r="AW107" s="13" t="s">
        <v>33</v>
      </c>
      <c r="AX107" s="13" t="s">
        <v>78</v>
      </c>
      <c r="AY107" s="244" t="s">
        <v>133</v>
      </c>
    </row>
    <row r="108" s="2" customFormat="1" ht="21.75" customHeight="1">
      <c r="A108" s="38"/>
      <c r="B108" s="39"/>
      <c r="C108" s="213" t="s">
        <v>95</v>
      </c>
      <c r="D108" s="213" t="s">
        <v>135</v>
      </c>
      <c r="E108" s="214" t="s">
        <v>157</v>
      </c>
      <c r="F108" s="215" t="s">
        <v>158</v>
      </c>
      <c r="G108" s="216" t="s">
        <v>93</v>
      </c>
      <c r="H108" s="217">
        <v>58.735999999999997</v>
      </c>
      <c r="I108" s="218"/>
      <c r="J108" s="219">
        <f>ROUND(I108*H108,2)</f>
        <v>0</v>
      </c>
      <c r="K108" s="215" t="s">
        <v>138</v>
      </c>
      <c r="L108" s="44"/>
      <c r="M108" s="220" t="s">
        <v>19</v>
      </c>
      <c r="N108" s="221" t="s">
        <v>42</v>
      </c>
      <c r="O108" s="84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4" t="s">
        <v>139</v>
      </c>
      <c r="AT108" s="224" t="s">
        <v>135</v>
      </c>
      <c r="AU108" s="224" t="s">
        <v>75</v>
      </c>
      <c r="AY108" s="17" t="s">
        <v>133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78</v>
      </c>
      <c r="BK108" s="225">
        <f>ROUND(I108*H108,2)</f>
        <v>0</v>
      </c>
      <c r="BL108" s="17" t="s">
        <v>139</v>
      </c>
      <c r="BM108" s="224" t="s">
        <v>159</v>
      </c>
    </row>
    <row r="109" s="2" customFormat="1">
      <c r="A109" s="38"/>
      <c r="B109" s="39"/>
      <c r="C109" s="40"/>
      <c r="D109" s="226" t="s">
        <v>141</v>
      </c>
      <c r="E109" s="40"/>
      <c r="F109" s="227" t="s">
        <v>160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141</v>
      </c>
      <c r="AU109" s="17" t="s">
        <v>75</v>
      </c>
    </row>
    <row r="110" s="2" customFormat="1">
      <c r="A110" s="38"/>
      <c r="B110" s="39"/>
      <c r="C110" s="40"/>
      <c r="D110" s="231" t="s">
        <v>143</v>
      </c>
      <c r="E110" s="40"/>
      <c r="F110" s="232" t="s">
        <v>161</v>
      </c>
      <c r="G110" s="40"/>
      <c r="H110" s="40"/>
      <c r="I110" s="228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143</v>
      </c>
      <c r="AU110" s="17" t="s">
        <v>75</v>
      </c>
    </row>
    <row r="111" s="2" customFormat="1">
      <c r="A111" s="38"/>
      <c r="B111" s="39"/>
      <c r="C111" s="40"/>
      <c r="D111" s="226" t="s">
        <v>145</v>
      </c>
      <c r="E111" s="40"/>
      <c r="F111" s="233" t="s">
        <v>162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145</v>
      </c>
      <c r="AU111" s="17" t="s">
        <v>75</v>
      </c>
    </row>
    <row r="112" s="14" customFormat="1">
      <c r="A112" s="14"/>
      <c r="B112" s="245"/>
      <c r="C112" s="246"/>
      <c r="D112" s="226" t="s">
        <v>147</v>
      </c>
      <c r="E112" s="247" t="s">
        <v>19</v>
      </c>
      <c r="F112" s="248" t="s">
        <v>163</v>
      </c>
      <c r="G112" s="246"/>
      <c r="H112" s="247" t="s">
        <v>19</v>
      </c>
      <c r="I112" s="249"/>
      <c r="J112" s="246"/>
      <c r="K112" s="246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147</v>
      </c>
      <c r="AU112" s="254" t="s">
        <v>75</v>
      </c>
      <c r="AV112" s="14" t="s">
        <v>78</v>
      </c>
      <c r="AW112" s="14" t="s">
        <v>33</v>
      </c>
      <c r="AX112" s="14" t="s">
        <v>71</v>
      </c>
      <c r="AY112" s="254" t="s">
        <v>133</v>
      </c>
    </row>
    <row r="113" s="13" customFormat="1">
      <c r="A113" s="13"/>
      <c r="B113" s="234"/>
      <c r="C113" s="235"/>
      <c r="D113" s="226" t="s">
        <v>147</v>
      </c>
      <c r="E113" s="236" t="s">
        <v>19</v>
      </c>
      <c r="F113" s="237" t="s">
        <v>164</v>
      </c>
      <c r="G113" s="235"/>
      <c r="H113" s="238">
        <v>58.735999999999997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147</v>
      </c>
      <c r="AU113" s="244" t="s">
        <v>75</v>
      </c>
      <c r="AV113" s="13" t="s">
        <v>75</v>
      </c>
      <c r="AW113" s="13" t="s">
        <v>33</v>
      </c>
      <c r="AX113" s="13" t="s">
        <v>78</v>
      </c>
      <c r="AY113" s="244" t="s">
        <v>133</v>
      </c>
    </row>
    <row r="114" s="2" customFormat="1" ht="16.5" customHeight="1">
      <c r="A114" s="38"/>
      <c r="B114" s="39"/>
      <c r="C114" s="255" t="s">
        <v>139</v>
      </c>
      <c r="D114" s="255" t="s">
        <v>165</v>
      </c>
      <c r="E114" s="256" t="s">
        <v>166</v>
      </c>
      <c r="F114" s="257" t="s">
        <v>167</v>
      </c>
      <c r="G114" s="258" t="s">
        <v>168</v>
      </c>
      <c r="H114" s="259">
        <v>257.10000000000002</v>
      </c>
      <c r="I114" s="260"/>
      <c r="J114" s="261">
        <f>ROUND(I114*H114,2)</f>
        <v>0</v>
      </c>
      <c r="K114" s="257" t="s">
        <v>138</v>
      </c>
      <c r="L114" s="262"/>
      <c r="M114" s="263" t="s">
        <v>19</v>
      </c>
      <c r="N114" s="264" t="s">
        <v>42</v>
      </c>
      <c r="O114" s="84"/>
      <c r="P114" s="222">
        <f>O114*H114</f>
        <v>0</v>
      </c>
      <c r="Q114" s="222">
        <v>1</v>
      </c>
      <c r="R114" s="222">
        <f>Q114*H114</f>
        <v>257.10000000000002</v>
      </c>
      <c r="S114" s="222">
        <v>0</v>
      </c>
      <c r="T114" s="223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4" t="s">
        <v>169</v>
      </c>
      <c r="AT114" s="224" t="s">
        <v>165</v>
      </c>
      <c r="AU114" s="224" t="s">
        <v>75</v>
      </c>
      <c r="AY114" s="17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78</v>
      </c>
      <c r="BK114" s="225">
        <f>ROUND(I114*H114,2)</f>
        <v>0</v>
      </c>
      <c r="BL114" s="17" t="s">
        <v>139</v>
      </c>
      <c r="BM114" s="224" t="s">
        <v>170</v>
      </c>
    </row>
    <row r="115" s="2" customFormat="1">
      <c r="A115" s="38"/>
      <c r="B115" s="39"/>
      <c r="C115" s="40"/>
      <c r="D115" s="226" t="s">
        <v>141</v>
      </c>
      <c r="E115" s="40"/>
      <c r="F115" s="227" t="s">
        <v>167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141</v>
      </c>
      <c r="AU115" s="17" t="s">
        <v>75</v>
      </c>
    </row>
    <row r="116" s="2" customFormat="1">
      <c r="A116" s="38"/>
      <c r="B116" s="39"/>
      <c r="C116" s="40"/>
      <c r="D116" s="226" t="s">
        <v>171</v>
      </c>
      <c r="E116" s="40"/>
      <c r="F116" s="233" t="s">
        <v>172</v>
      </c>
      <c r="G116" s="40"/>
      <c r="H116" s="40"/>
      <c r="I116" s="228"/>
      <c r="J116" s="40"/>
      <c r="K116" s="40"/>
      <c r="L116" s="44"/>
      <c r="M116" s="229"/>
      <c r="N116" s="230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171</v>
      </c>
      <c r="AU116" s="17" t="s">
        <v>75</v>
      </c>
    </row>
    <row r="117" s="14" customFormat="1">
      <c r="A117" s="14"/>
      <c r="B117" s="245"/>
      <c r="C117" s="246"/>
      <c r="D117" s="226" t="s">
        <v>147</v>
      </c>
      <c r="E117" s="247" t="s">
        <v>19</v>
      </c>
      <c r="F117" s="248" t="s">
        <v>173</v>
      </c>
      <c r="G117" s="246"/>
      <c r="H117" s="247" t="s">
        <v>19</v>
      </c>
      <c r="I117" s="249"/>
      <c r="J117" s="246"/>
      <c r="K117" s="246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147</v>
      </c>
      <c r="AU117" s="254" t="s">
        <v>75</v>
      </c>
      <c r="AV117" s="14" t="s">
        <v>78</v>
      </c>
      <c r="AW117" s="14" t="s">
        <v>33</v>
      </c>
      <c r="AX117" s="14" t="s">
        <v>71</v>
      </c>
      <c r="AY117" s="254" t="s">
        <v>133</v>
      </c>
    </row>
    <row r="118" s="13" customFormat="1">
      <c r="A118" s="13"/>
      <c r="B118" s="234"/>
      <c r="C118" s="235"/>
      <c r="D118" s="226" t="s">
        <v>147</v>
      </c>
      <c r="E118" s="236" t="s">
        <v>19</v>
      </c>
      <c r="F118" s="237" t="s">
        <v>174</v>
      </c>
      <c r="G118" s="235"/>
      <c r="H118" s="238">
        <v>257.10000000000002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147</v>
      </c>
      <c r="AU118" s="244" t="s">
        <v>75</v>
      </c>
      <c r="AV118" s="13" t="s">
        <v>75</v>
      </c>
      <c r="AW118" s="13" t="s">
        <v>33</v>
      </c>
      <c r="AX118" s="13" t="s">
        <v>78</v>
      </c>
      <c r="AY118" s="244" t="s">
        <v>133</v>
      </c>
    </row>
    <row r="119" s="2" customFormat="1" ht="21.75" customHeight="1">
      <c r="A119" s="38"/>
      <c r="B119" s="39"/>
      <c r="C119" s="213" t="s">
        <v>175</v>
      </c>
      <c r="D119" s="213" t="s">
        <v>135</v>
      </c>
      <c r="E119" s="214" t="s">
        <v>176</v>
      </c>
      <c r="F119" s="215" t="s">
        <v>177</v>
      </c>
      <c r="G119" s="216" t="s">
        <v>93</v>
      </c>
      <c r="H119" s="217">
        <v>128.55000000000001</v>
      </c>
      <c r="I119" s="218"/>
      <c r="J119" s="219">
        <f>ROUND(I119*H119,2)</f>
        <v>0</v>
      </c>
      <c r="K119" s="215" t="s">
        <v>138</v>
      </c>
      <c r="L119" s="44"/>
      <c r="M119" s="220" t="s">
        <v>19</v>
      </c>
      <c r="N119" s="221" t="s">
        <v>42</v>
      </c>
      <c r="O119" s="84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4" t="s">
        <v>139</v>
      </c>
      <c r="AT119" s="224" t="s">
        <v>135</v>
      </c>
      <c r="AU119" s="224" t="s">
        <v>75</v>
      </c>
      <c r="AY119" s="17" t="s">
        <v>133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7" t="s">
        <v>78</v>
      </c>
      <c r="BK119" s="225">
        <f>ROUND(I119*H119,2)</f>
        <v>0</v>
      </c>
      <c r="BL119" s="17" t="s">
        <v>139</v>
      </c>
      <c r="BM119" s="224" t="s">
        <v>178</v>
      </c>
    </row>
    <row r="120" s="2" customFormat="1">
      <c r="A120" s="38"/>
      <c r="B120" s="39"/>
      <c r="C120" s="40"/>
      <c r="D120" s="226" t="s">
        <v>141</v>
      </c>
      <c r="E120" s="40"/>
      <c r="F120" s="227" t="s">
        <v>179</v>
      </c>
      <c r="G120" s="40"/>
      <c r="H120" s="40"/>
      <c r="I120" s="228"/>
      <c r="J120" s="40"/>
      <c r="K120" s="40"/>
      <c r="L120" s="44"/>
      <c r="M120" s="229"/>
      <c r="N120" s="230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141</v>
      </c>
      <c r="AU120" s="17" t="s">
        <v>75</v>
      </c>
    </row>
    <row r="121" s="2" customFormat="1">
      <c r="A121" s="38"/>
      <c r="B121" s="39"/>
      <c r="C121" s="40"/>
      <c r="D121" s="231" t="s">
        <v>143</v>
      </c>
      <c r="E121" s="40"/>
      <c r="F121" s="232" t="s">
        <v>180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143</v>
      </c>
      <c r="AU121" s="17" t="s">
        <v>75</v>
      </c>
    </row>
    <row r="122" s="2" customFormat="1">
      <c r="A122" s="38"/>
      <c r="B122" s="39"/>
      <c r="C122" s="40"/>
      <c r="D122" s="226" t="s">
        <v>145</v>
      </c>
      <c r="E122" s="40"/>
      <c r="F122" s="233" t="s">
        <v>181</v>
      </c>
      <c r="G122" s="40"/>
      <c r="H122" s="40"/>
      <c r="I122" s="228"/>
      <c r="J122" s="40"/>
      <c r="K122" s="40"/>
      <c r="L122" s="44"/>
      <c r="M122" s="229"/>
      <c r="N122" s="230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75</v>
      </c>
    </row>
    <row r="123" s="13" customFormat="1">
      <c r="A123" s="13"/>
      <c r="B123" s="234"/>
      <c r="C123" s="235"/>
      <c r="D123" s="226" t="s">
        <v>147</v>
      </c>
      <c r="E123" s="236" t="s">
        <v>19</v>
      </c>
      <c r="F123" s="237" t="s">
        <v>182</v>
      </c>
      <c r="G123" s="235"/>
      <c r="H123" s="238">
        <v>128.55000000000001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147</v>
      </c>
      <c r="AU123" s="244" t="s">
        <v>75</v>
      </c>
      <c r="AV123" s="13" t="s">
        <v>75</v>
      </c>
      <c r="AW123" s="13" t="s">
        <v>33</v>
      </c>
      <c r="AX123" s="13" t="s">
        <v>78</v>
      </c>
      <c r="AY123" s="244" t="s">
        <v>133</v>
      </c>
    </row>
    <row r="124" s="2" customFormat="1" ht="16.5" customHeight="1">
      <c r="A124" s="38"/>
      <c r="B124" s="39"/>
      <c r="C124" s="213" t="s">
        <v>183</v>
      </c>
      <c r="D124" s="213" t="s">
        <v>135</v>
      </c>
      <c r="E124" s="214" t="s">
        <v>184</v>
      </c>
      <c r="F124" s="215" t="s">
        <v>185</v>
      </c>
      <c r="G124" s="216" t="s">
        <v>93</v>
      </c>
      <c r="H124" s="217">
        <v>35.68</v>
      </c>
      <c r="I124" s="218"/>
      <c r="J124" s="219">
        <f>ROUND(I124*H124,2)</f>
        <v>0</v>
      </c>
      <c r="K124" s="215" t="s">
        <v>138</v>
      </c>
      <c r="L124" s="44"/>
      <c r="M124" s="220" t="s">
        <v>19</v>
      </c>
      <c r="N124" s="221" t="s">
        <v>42</v>
      </c>
      <c r="O124" s="84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139</v>
      </c>
      <c r="AT124" s="224" t="s">
        <v>135</v>
      </c>
      <c r="AU124" s="224" t="s">
        <v>75</v>
      </c>
      <c r="AY124" s="17" t="s">
        <v>133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78</v>
      </c>
      <c r="BK124" s="225">
        <f>ROUND(I124*H124,2)</f>
        <v>0</v>
      </c>
      <c r="BL124" s="17" t="s">
        <v>139</v>
      </c>
      <c r="BM124" s="224" t="s">
        <v>186</v>
      </c>
    </row>
    <row r="125" s="2" customFormat="1">
      <c r="A125" s="38"/>
      <c r="B125" s="39"/>
      <c r="C125" s="40"/>
      <c r="D125" s="226" t="s">
        <v>141</v>
      </c>
      <c r="E125" s="40"/>
      <c r="F125" s="227" t="s">
        <v>187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141</v>
      </c>
      <c r="AU125" s="17" t="s">
        <v>75</v>
      </c>
    </row>
    <row r="126" s="2" customFormat="1">
      <c r="A126" s="38"/>
      <c r="B126" s="39"/>
      <c r="C126" s="40"/>
      <c r="D126" s="231" t="s">
        <v>143</v>
      </c>
      <c r="E126" s="40"/>
      <c r="F126" s="232" t="s">
        <v>188</v>
      </c>
      <c r="G126" s="40"/>
      <c r="H126" s="40"/>
      <c r="I126" s="228"/>
      <c r="J126" s="40"/>
      <c r="K126" s="40"/>
      <c r="L126" s="44"/>
      <c r="M126" s="229"/>
      <c r="N126" s="230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75</v>
      </c>
    </row>
    <row r="127" s="2" customFormat="1">
      <c r="A127" s="38"/>
      <c r="B127" s="39"/>
      <c r="C127" s="40"/>
      <c r="D127" s="226" t="s">
        <v>145</v>
      </c>
      <c r="E127" s="40"/>
      <c r="F127" s="233" t="s">
        <v>189</v>
      </c>
      <c r="G127" s="40"/>
      <c r="H127" s="40"/>
      <c r="I127" s="228"/>
      <c r="J127" s="40"/>
      <c r="K127" s="40"/>
      <c r="L127" s="44"/>
      <c r="M127" s="229"/>
      <c r="N127" s="230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75</v>
      </c>
    </row>
    <row r="128" s="14" customFormat="1">
      <c r="A128" s="14"/>
      <c r="B128" s="245"/>
      <c r="C128" s="246"/>
      <c r="D128" s="226" t="s">
        <v>147</v>
      </c>
      <c r="E128" s="247" t="s">
        <v>19</v>
      </c>
      <c r="F128" s="248" t="s">
        <v>190</v>
      </c>
      <c r="G128" s="246"/>
      <c r="H128" s="247" t="s">
        <v>19</v>
      </c>
      <c r="I128" s="249"/>
      <c r="J128" s="246"/>
      <c r="K128" s="246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147</v>
      </c>
      <c r="AU128" s="254" t="s">
        <v>75</v>
      </c>
      <c r="AV128" s="14" t="s">
        <v>78</v>
      </c>
      <c r="AW128" s="14" t="s">
        <v>33</v>
      </c>
      <c r="AX128" s="14" t="s">
        <v>71</v>
      </c>
      <c r="AY128" s="254" t="s">
        <v>133</v>
      </c>
    </row>
    <row r="129" s="13" customFormat="1">
      <c r="A129" s="13"/>
      <c r="B129" s="234"/>
      <c r="C129" s="235"/>
      <c r="D129" s="226" t="s">
        <v>147</v>
      </c>
      <c r="E129" s="236" t="s">
        <v>19</v>
      </c>
      <c r="F129" s="237" t="s">
        <v>191</v>
      </c>
      <c r="G129" s="235"/>
      <c r="H129" s="238">
        <v>35.68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147</v>
      </c>
      <c r="AU129" s="244" t="s">
        <v>75</v>
      </c>
      <c r="AV129" s="13" t="s">
        <v>75</v>
      </c>
      <c r="AW129" s="13" t="s">
        <v>33</v>
      </c>
      <c r="AX129" s="13" t="s">
        <v>78</v>
      </c>
      <c r="AY129" s="244" t="s">
        <v>133</v>
      </c>
    </row>
    <row r="130" s="2" customFormat="1" ht="16.5" customHeight="1">
      <c r="A130" s="38"/>
      <c r="B130" s="39"/>
      <c r="C130" s="213" t="s">
        <v>192</v>
      </c>
      <c r="D130" s="213" t="s">
        <v>135</v>
      </c>
      <c r="E130" s="214" t="s">
        <v>193</v>
      </c>
      <c r="F130" s="215" t="s">
        <v>194</v>
      </c>
      <c r="G130" s="216" t="s">
        <v>195</v>
      </c>
      <c r="H130" s="217">
        <v>1815.76</v>
      </c>
      <c r="I130" s="218"/>
      <c r="J130" s="219">
        <f>ROUND(I130*H130,2)</f>
        <v>0</v>
      </c>
      <c r="K130" s="215" t="s">
        <v>138</v>
      </c>
      <c r="L130" s="44"/>
      <c r="M130" s="220" t="s">
        <v>19</v>
      </c>
      <c r="N130" s="221" t="s">
        <v>42</v>
      </c>
      <c r="O130" s="84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139</v>
      </c>
      <c r="AT130" s="224" t="s">
        <v>135</v>
      </c>
      <c r="AU130" s="224" t="s">
        <v>75</v>
      </c>
      <c r="AY130" s="17" t="s">
        <v>133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78</v>
      </c>
      <c r="BK130" s="225">
        <f>ROUND(I130*H130,2)</f>
        <v>0</v>
      </c>
      <c r="BL130" s="17" t="s">
        <v>139</v>
      </c>
      <c r="BM130" s="224" t="s">
        <v>196</v>
      </c>
    </row>
    <row r="131" s="2" customFormat="1">
      <c r="A131" s="38"/>
      <c r="B131" s="39"/>
      <c r="C131" s="40"/>
      <c r="D131" s="226" t="s">
        <v>141</v>
      </c>
      <c r="E131" s="40"/>
      <c r="F131" s="227" t="s">
        <v>197</v>
      </c>
      <c r="G131" s="40"/>
      <c r="H131" s="40"/>
      <c r="I131" s="228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141</v>
      </c>
      <c r="AU131" s="17" t="s">
        <v>75</v>
      </c>
    </row>
    <row r="132" s="2" customFormat="1">
      <c r="A132" s="38"/>
      <c r="B132" s="39"/>
      <c r="C132" s="40"/>
      <c r="D132" s="231" t="s">
        <v>143</v>
      </c>
      <c r="E132" s="40"/>
      <c r="F132" s="232" t="s">
        <v>198</v>
      </c>
      <c r="G132" s="40"/>
      <c r="H132" s="40"/>
      <c r="I132" s="228"/>
      <c r="J132" s="40"/>
      <c r="K132" s="40"/>
      <c r="L132" s="44"/>
      <c r="M132" s="229"/>
      <c r="N132" s="230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75</v>
      </c>
    </row>
    <row r="133" s="2" customFormat="1">
      <c r="A133" s="38"/>
      <c r="B133" s="39"/>
      <c r="C133" s="40"/>
      <c r="D133" s="226" t="s">
        <v>171</v>
      </c>
      <c r="E133" s="40"/>
      <c r="F133" s="233" t="s">
        <v>199</v>
      </c>
      <c r="G133" s="40"/>
      <c r="H133" s="40"/>
      <c r="I133" s="228"/>
      <c r="J133" s="40"/>
      <c r="K133" s="40"/>
      <c r="L133" s="44"/>
      <c r="M133" s="229"/>
      <c r="N133" s="230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171</v>
      </c>
      <c r="AU133" s="17" t="s">
        <v>75</v>
      </c>
    </row>
    <row r="134" s="14" customFormat="1">
      <c r="A134" s="14"/>
      <c r="B134" s="245"/>
      <c r="C134" s="246"/>
      <c r="D134" s="226" t="s">
        <v>147</v>
      </c>
      <c r="E134" s="247" t="s">
        <v>19</v>
      </c>
      <c r="F134" s="248" t="s">
        <v>200</v>
      </c>
      <c r="G134" s="246"/>
      <c r="H134" s="247" t="s">
        <v>19</v>
      </c>
      <c r="I134" s="249"/>
      <c r="J134" s="246"/>
      <c r="K134" s="246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147</v>
      </c>
      <c r="AU134" s="254" t="s">
        <v>75</v>
      </c>
      <c r="AV134" s="14" t="s">
        <v>78</v>
      </c>
      <c r="AW134" s="14" t="s">
        <v>33</v>
      </c>
      <c r="AX134" s="14" t="s">
        <v>71</v>
      </c>
      <c r="AY134" s="254" t="s">
        <v>133</v>
      </c>
    </row>
    <row r="135" s="13" customFormat="1">
      <c r="A135" s="13"/>
      <c r="B135" s="234"/>
      <c r="C135" s="235"/>
      <c r="D135" s="226" t="s">
        <v>147</v>
      </c>
      <c r="E135" s="236" t="s">
        <v>19</v>
      </c>
      <c r="F135" s="237" t="s">
        <v>201</v>
      </c>
      <c r="G135" s="235"/>
      <c r="H135" s="238">
        <v>1815.76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147</v>
      </c>
      <c r="AU135" s="244" t="s">
        <v>75</v>
      </c>
      <c r="AV135" s="13" t="s">
        <v>75</v>
      </c>
      <c r="AW135" s="13" t="s">
        <v>33</v>
      </c>
      <c r="AX135" s="13" t="s">
        <v>78</v>
      </c>
      <c r="AY135" s="244" t="s">
        <v>133</v>
      </c>
    </row>
    <row r="136" s="2" customFormat="1" ht="16.5" customHeight="1">
      <c r="A136" s="38"/>
      <c r="B136" s="39"/>
      <c r="C136" s="255" t="s">
        <v>169</v>
      </c>
      <c r="D136" s="255" t="s">
        <v>165</v>
      </c>
      <c r="E136" s="256" t="s">
        <v>202</v>
      </c>
      <c r="F136" s="257" t="s">
        <v>203</v>
      </c>
      <c r="G136" s="258" t="s">
        <v>204</v>
      </c>
      <c r="H136" s="259">
        <v>20.280999999999999</v>
      </c>
      <c r="I136" s="260"/>
      <c r="J136" s="261">
        <f>ROUND(I136*H136,2)</f>
        <v>0</v>
      </c>
      <c r="K136" s="257" t="s">
        <v>138</v>
      </c>
      <c r="L136" s="262"/>
      <c r="M136" s="263" t="s">
        <v>19</v>
      </c>
      <c r="N136" s="264" t="s">
        <v>42</v>
      </c>
      <c r="O136" s="84"/>
      <c r="P136" s="222">
        <f>O136*H136</f>
        <v>0</v>
      </c>
      <c r="Q136" s="222">
        <v>0.001</v>
      </c>
      <c r="R136" s="222">
        <f>Q136*H136</f>
        <v>0.020281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169</v>
      </c>
      <c r="AT136" s="224" t="s">
        <v>165</v>
      </c>
      <c r="AU136" s="224" t="s">
        <v>75</v>
      </c>
      <c r="AY136" s="17" t="s">
        <v>133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78</v>
      </c>
      <c r="BK136" s="225">
        <f>ROUND(I136*H136,2)</f>
        <v>0</v>
      </c>
      <c r="BL136" s="17" t="s">
        <v>139</v>
      </c>
      <c r="BM136" s="224" t="s">
        <v>205</v>
      </c>
    </row>
    <row r="137" s="2" customFormat="1">
      <c r="A137" s="38"/>
      <c r="B137" s="39"/>
      <c r="C137" s="40"/>
      <c r="D137" s="226" t="s">
        <v>141</v>
      </c>
      <c r="E137" s="40"/>
      <c r="F137" s="227" t="s">
        <v>203</v>
      </c>
      <c r="G137" s="40"/>
      <c r="H137" s="40"/>
      <c r="I137" s="228"/>
      <c r="J137" s="40"/>
      <c r="K137" s="40"/>
      <c r="L137" s="44"/>
      <c r="M137" s="229"/>
      <c r="N137" s="230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141</v>
      </c>
      <c r="AU137" s="17" t="s">
        <v>75</v>
      </c>
    </row>
    <row r="138" s="13" customFormat="1">
      <c r="A138" s="13"/>
      <c r="B138" s="234"/>
      <c r="C138" s="235"/>
      <c r="D138" s="226" t="s">
        <v>147</v>
      </c>
      <c r="E138" s="236" t="s">
        <v>19</v>
      </c>
      <c r="F138" s="237" t="s">
        <v>206</v>
      </c>
      <c r="G138" s="235"/>
      <c r="H138" s="238">
        <v>20.280999999999999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147</v>
      </c>
      <c r="AU138" s="244" t="s">
        <v>75</v>
      </c>
      <c r="AV138" s="13" t="s">
        <v>75</v>
      </c>
      <c r="AW138" s="13" t="s">
        <v>33</v>
      </c>
      <c r="AX138" s="13" t="s">
        <v>78</v>
      </c>
      <c r="AY138" s="244" t="s">
        <v>133</v>
      </c>
    </row>
    <row r="139" s="2" customFormat="1" ht="16.5" customHeight="1">
      <c r="A139" s="38"/>
      <c r="B139" s="39"/>
      <c r="C139" s="213" t="s">
        <v>207</v>
      </c>
      <c r="D139" s="213" t="s">
        <v>135</v>
      </c>
      <c r="E139" s="214" t="s">
        <v>208</v>
      </c>
      <c r="F139" s="215" t="s">
        <v>209</v>
      </c>
      <c r="G139" s="216" t="s">
        <v>195</v>
      </c>
      <c r="H139" s="217">
        <v>676.02999999999997</v>
      </c>
      <c r="I139" s="218"/>
      <c r="J139" s="219">
        <f>ROUND(I139*H139,2)</f>
        <v>0</v>
      </c>
      <c r="K139" s="215" t="s">
        <v>138</v>
      </c>
      <c r="L139" s="44"/>
      <c r="M139" s="220" t="s">
        <v>19</v>
      </c>
      <c r="N139" s="221" t="s">
        <v>42</v>
      </c>
      <c r="O139" s="84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139</v>
      </c>
      <c r="AT139" s="224" t="s">
        <v>135</v>
      </c>
      <c r="AU139" s="224" t="s">
        <v>75</v>
      </c>
      <c r="AY139" s="17" t="s">
        <v>133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78</v>
      </c>
      <c r="BK139" s="225">
        <f>ROUND(I139*H139,2)</f>
        <v>0</v>
      </c>
      <c r="BL139" s="17" t="s">
        <v>139</v>
      </c>
      <c r="BM139" s="224" t="s">
        <v>210</v>
      </c>
    </row>
    <row r="140" s="2" customFormat="1">
      <c r="A140" s="38"/>
      <c r="B140" s="39"/>
      <c r="C140" s="40"/>
      <c r="D140" s="226" t="s">
        <v>141</v>
      </c>
      <c r="E140" s="40"/>
      <c r="F140" s="227" t="s">
        <v>211</v>
      </c>
      <c r="G140" s="40"/>
      <c r="H140" s="40"/>
      <c r="I140" s="228"/>
      <c r="J140" s="40"/>
      <c r="K140" s="40"/>
      <c r="L140" s="44"/>
      <c r="M140" s="229"/>
      <c r="N140" s="230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141</v>
      </c>
      <c r="AU140" s="17" t="s">
        <v>75</v>
      </c>
    </row>
    <row r="141" s="2" customFormat="1">
      <c r="A141" s="38"/>
      <c r="B141" s="39"/>
      <c r="C141" s="40"/>
      <c r="D141" s="231" t="s">
        <v>143</v>
      </c>
      <c r="E141" s="40"/>
      <c r="F141" s="232" t="s">
        <v>212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75</v>
      </c>
    </row>
    <row r="142" s="2" customFormat="1">
      <c r="A142" s="38"/>
      <c r="B142" s="39"/>
      <c r="C142" s="40"/>
      <c r="D142" s="226" t="s">
        <v>145</v>
      </c>
      <c r="E142" s="40"/>
      <c r="F142" s="233" t="s">
        <v>213</v>
      </c>
      <c r="G142" s="40"/>
      <c r="H142" s="40"/>
      <c r="I142" s="228"/>
      <c r="J142" s="40"/>
      <c r="K142" s="40"/>
      <c r="L142" s="44"/>
      <c r="M142" s="229"/>
      <c r="N142" s="230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75</v>
      </c>
    </row>
    <row r="143" s="13" customFormat="1">
      <c r="A143" s="13"/>
      <c r="B143" s="234"/>
      <c r="C143" s="235"/>
      <c r="D143" s="226" t="s">
        <v>147</v>
      </c>
      <c r="E143" s="236" t="s">
        <v>19</v>
      </c>
      <c r="F143" s="237" t="s">
        <v>214</v>
      </c>
      <c r="G143" s="235"/>
      <c r="H143" s="238">
        <v>676.02999999999997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147</v>
      </c>
      <c r="AU143" s="244" t="s">
        <v>75</v>
      </c>
      <c r="AV143" s="13" t="s">
        <v>75</v>
      </c>
      <c r="AW143" s="13" t="s">
        <v>33</v>
      </c>
      <c r="AX143" s="13" t="s">
        <v>78</v>
      </c>
      <c r="AY143" s="244" t="s">
        <v>133</v>
      </c>
    </row>
    <row r="144" s="2" customFormat="1" ht="16.5" customHeight="1">
      <c r="A144" s="38"/>
      <c r="B144" s="39"/>
      <c r="C144" s="213" t="s">
        <v>215</v>
      </c>
      <c r="D144" s="213" t="s">
        <v>135</v>
      </c>
      <c r="E144" s="214" t="s">
        <v>216</v>
      </c>
      <c r="F144" s="215" t="s">
        <v>217</v>
      </c>
      <c r="G144" s="216" t="s">
        <v>195</v>
      </c>
      <c r="H144" s="217">
        <v>676.02999999999997</v>
      </c>
      <c r="I144" s="218"/>
      <c r="J144" s="219">
        <f>ROUND(I144*H144,2)</f>
        <v>0</v>
      </c>
      <c r="K144" s="215" t="s">
        <v>138</v>
      </c>
      <c r="L144" s="44"/>
      <c r="M144" s="220" t="s">
        <v>19</v>
      </c>
      <c r="N144" s="221" t="s">
        <v>42</v>
      </c>
      <c r="O144" s="84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139</v>
      </c>
      <c r="AT144" s="224" t="s">
        <v>135</v>
      </c>
      <c r="AU144" s="224" t="s">
        <v>75</v>
      </c>
      <c r="AY144" s="17" t="s">
        <v>133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78</v>
      </c>
      <c r="BK144" s="225">
        <f>ROUND(I144*H144,2)</f>
        <v>0</v>
      </c>
      <c r="BL144" s="17" t="s">
        <v>139</v>
      </c>
      <c r="BM144" s="224" t="s">
        <v>218</v>
      </c>
    </row>
    <row r="145" s="2" customFormat="1">
      <c r="A145" s="38"/>
      <c r="B145" s="39"/>
      <c r="C145" s="40"/>
      <c r="D145" s="226" t="s">
        <v>141</v>
      </c>
      <c r="E145" s="40"/>
      <c r="F145" s="227" t="s">
        <v>219</v>
      </c>
      <c r="G145" s="40"/>
      <c r="H145" s="40"/>
      <c r="I145" s="228"/>
      <c r="J145" s="40"/>
      <c r="K145" s="40"/>
      <c r="L145" s="44"/>
      <c r="M145" s="229"/>
      <c r="N145" s="23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141</v>
      </c>
      <c r="AU145" s="17" t="s">
        <v>75</v>
      </c>
    </row>
    <row r="146" s="2" customFormat="1">
      <c r="A146" s="38"/>
      <c r="B146" s="39"/>
      <c r="C146" s="40"/>
      <c r="D146" s="231" t="s">
        <v>143</v>
      </c>
      <c r="E146" s="40"/>
      <c r="F146" s="232" t="s">
        <v>220</v>
      </c>
      <c r="G146" s="40"/>
      <c r="H146" s="40"/>
      <c r="I146" s="228"/>
      <c r="J146" s="40"/>
      <c r="K146" s="40"/>
      <c r="L146" s="44"/>
      <c r="M146" s="229"/>
      <c r="N146" s="230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143</v>
      </c>
      <c r="AU146" s="17" t="s">
        <v>75</v>
      </c>
    </row>
    <row r="147" s="2" customFormat="1">
      <c r="A147" s="38"/>
      <c r="B147" s="39"/>
      <c r="C147" s="40"/>
      <c r="D147" s="226" t="s">
        <v>145</v>
      </c>
      <c r="E147" s="40"/>
      <c r="F147" s="233" t="s">
        <v>221</v>
      </c>
      <c r="G147" s="40"/>
      <c r="H147" s="40"/>
      <c r="I147" s="228"/>
      <c r="J147" s="40"/>
      <c r="K147" s="40"/>
      <c r="L147" s="44"/>
      <c r="M147" s="229"/>
      <c r="N147" s="230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75</v>
      </c>
    </row>
    <row r="148" s="13" customFormat="1">
      <c r="A148" s="13"/>
      <c r="B148" s="234"/>
      <c r="C148" s="235"/>
      <c r="D148" s="226" t="s">
        <v>147</v>
      </c>
      <c r="E148" s="236" t="s">
        <v>19</v>
      </c>
      <c r="F148" s="237" t="s">
        <v>214</v>
      </c>
      <c r="G148" s="235"/>
      <c r="H148" s="238">
        <v>676.02999999999997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147</v>
      </c>
      <c r="AU148" s="244" t="s">
        <v>75</v>
      </c>
      <c r="AV148" s="13" t="s">
        <v>75</v>
      </c>
      <c r="AW148" s="13" t="s">
        <v>33</v>
      </c>
      <c r="AX148" s="13" t="s">
        <v>78</v>
      </c>
      <c r="AY148" s="244" t="s">
        <v>133</v>
      </c>
    </row>
    <row r="149" s="2" customFormat="1" ht="16.5" customHeight="1">
      <c r="A149" s="38"/>
      <c r="B149" s="39"/>
      <c r="C149" s="213" t="s">
        <v>222</v>
      </c>
      <c r="D149" s="213" t="s">
        <v>135</v>
      </c>
      <c r="E149" s="214" t="s">
        <v>223</v>
      </c>
      <c r="F149" s="215" t="s">
        <v>224</v>
      </c>
      <c r="G149" s="216" t="s">
        <v>93</v>
      </c>
      <c r="H149" s="217">
        <v>122.5</v>
      </c>
      <c r="I149" s="218"/>
      <c r="J149" s="219">
        <f>ROUND(I149*H149,2)</f>
        <v>0</v>
      </c>
      <c r="K149" s="215" t="s">
        <v>19</v>
      </c>
      <c r="L149" s="44"/>
      <c r="M149" s="220" t="s">
        <v>19</v>
      </c>
      <c r="N149" s="221" t="s">
        <v>42</v>
      </c>
      <c r="O149" s="84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139</v>
      </c>
      <c r="AT149" s="224" t="s">
        <v>135</v>
      </c>
      <c r="AU149" s="224" t="s">
        <v>75</v>
      </c>
      <c r="AY149" s="17" t="s">
        <v>133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78</v>
      </c>
      <c r="BK149" s="225">
        <f>ROUND(I149*H149,2)</f>
        <v>0</v>
      </c>
      <c r="BL149" s="17" t="s">
        <v>139</v>
      </c>
      <c r="BM149" s="224" t="s">
        <v>225</v>
      </c>
    </row>
    <row r="150" s="2" customFormat="1">
      <c r="A150" s="38"/>
      <c r="B150" s="39"/>
      <c r="C150" s="40"/>
      <c r="D150" s="226" t="s">
        <v>141</v>
      </c>
      <c r="E150" s="40"/>
      <c r="F150" s="227" t="s">
        <v>226</v>
      </c>
      <c r="G150" s="40"/>
      <c r="H150" s="40"/>
      <c r="I150" s="228"/>
      <c r="J150" s="40"/>
      <c r="K150" s="40"/>
      <c r="L150" s="44"/>
      <c r="M150" s="229"/>
      <c r="N150" s="230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141</v>
      </c>
      <c r="AU150" s="17" t="s">
        <v>75</v>
      </c>
    </row>
    <row r="151" s="14" customFormat="1">
      <c r="A151" s="14"/>
      <c r="B151" s="245"/>
      <c r="C151" s="246"/>
      <c r="D151" s="226" t="s">
        <v>147</v>
      </c>
      <c r="E151" s="247" t="s">
        <v>19</v>
      </c>
      <c r="F151" s="248" t="s">
        <v>227</v>
      </c>
      <c r="G151" s="246"/>
      <c r="H151" s="247" t="s">
        <v>19</v>
      </c>
      <c r="I151" s="249"/>
      <c r="J151" s="246"/>
      <c r="K151" s="246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147</v>
      </c>
      <c r="AU151" s="254" t="s">
        <v>75</v>
      </c>
      <c r="AV151" s="14" t="s">
        <v>78</v>
      </c>
      <c r="AW151" s="14" t="s">
        <v>33</v>
      </c>
      <c r="AX151" s="14" t="s">
        <v>71</v>
      </c>
      <c r="AY151" s="254" t="s">
        <v>133</v>
      </c>
    </row>
    <row r="152" s="13" customFormat="1">
      <c r="A152" s="13"/>
      <c r="B152" s="234"/>
      <c r="C152" s="235"/>
      <c r="D152" s="226" t="s">
        <v>147</v>
      </c>
      <c r="E152" s="236" t="s">
        <v>19</v>
      </c>
      <c r="F152" s="237" t="s">
        <v>228</v>
      </c>
      <c r="G152" s="235"/>
      <c r="H152" s="238">
        <v>122.5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147</v>
      </c>
      <c r="AU152" s="244" t="s">
        <v>75</v>
      </c>
      <c r="AV152" s="13" t="s">
        <v>75</v>
      </c>
      <c r="AW152" s="13" t="s">
        <v>33</v>
      </c>
      <c r="AX152" s="13" t="s">
        <v>78</v>
      </c>
      <c r="AY152" s="244" t="s">
        <v>133</v>
      </c>
    </row>
    <row r="153" s="2" customFormat="1" ht="16.5" customHeight="1">
      <c r="A153" s="38"/>
      <c r="B153" s="39"/>
      <c r="C153" s="213" t="s">
        <v>229</v>
      </c>
      <c r="D153" s="213" t="s">
        <v>135</v>
      </c>
      <c r="E153" s="214" t="s">
        <v>230</v>
      </c>
      <c r="F153" s="215" t="s">
        <v>231</v>
      </c>
      <c r="G153" s="216" t="s">
        <v>93</v>
      </c>
      <c r="H153" s="217">
        <v>278.166</v>
      </c>
      <c r="I153" s="218"/>
      <c r="J153" s="219">
        <f>ROUND(I153*H153,2)</f>
        <v>0</v>
      </c>
      <c r="K153" s="215" t="s">
        <v>19</v>
      </c>
      <c r="L153" s="44"/>
      <c r="M153" s="220" t="s">
        <v>19</v>
      </c>
      <c r="N153" s="221" t="s">
        <v>42</v>
      </c>
      <c r="O153" s="84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139</v>
      </c>
      <c r="AT153" s="224" t="s">
        <v>135</v>
      </c>
      <c r="AU153" s="224" t="s">
        <v>75</v>
      </c>
      <c r="AY153" s="17" t="s">
        <v>133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78</v>
      </c>
      <c r="BK153" s="225">
        <f>ROUND(I153*H153,2)</f>
        <v>0</v>
      </c>
      <c r="BL153" s="17" t="s">
        <v>139</v>
      </c>
      <c r="BM153" s="224" t="s">
        <v>232</v>
      </c>
    </row>
    <row r="154" s="2" customFormat="1">
      <c r="A154" s="38"/>
      <c r="B154" s="39"/>
      <c r="C154" s="40"/>
      <c r="D154" s="226" t="s">
        <v>141</v>
      </c>
      <c r="E154" s="40"/>
      <c r="F154" s="227" t="s">
        <v>233</v>
      </c>
      <c r="G154" s="40"/>
      <c r="H154" s="40"/>
      <c r="I154" s="228"/>
      <c r="J154" s="40"/>
      <c r="K154" s="40"/>
      <c r="L154" s="44"/>
      <c r="M154" s="229"/>
      <c r="N154" s="230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141</v>
      </c>
      <c r="AU154" s="17" t="s">
        <v>75</v>
      </c>
    </row>
    <row r="155" s="14" customFormat="1">
      <c r="A155" s="14"/>
      <c r="B155" s="245"/>
      <c r="C155" s="246"/>
      <c r="D155" s="226" t="s">
        <v>147</v>
      </c>
      <c r="E155" s="247" t="s">
        <v>19</v>
      </c>
      <c r="F155" s="248" t="s">
        <v>234</v>
      </c>
      <c r="G155" s="246"/>
      <c r="H155" s="247" t="s">
        <v>19</v>
      </c>
      <c r="I155" s="249"/>
      <c r="J155" s="246"/>
      <c r="K155" s="246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147</v>
      </c>
      <c r="AU155" s="254" t="s">
        <v>75</v>
      </c>
      <c r="AV155" s="14" t="s">
        <v>78</v>
      </c>
      <c r="AW155" s="14" t="s">
        <v>33</v>
      </c>
      <c r="AX155" s="14" t="s">
        <v>71</v>
      </c>
      <c r="AY155" s="254" t="s">
        <v>133</v>
      </c>
    </row>
    <row r="156" s="13" customFormat="1">
      <c r="A156" s="13"/>
      <c r="B156" s="234"/>
      <c r="C156" s="235"/>
      <c r="D156" s="226" t="s">
        <v>147</v>
      </c>
      <c r="E156" s="236" t="s">
        <v>19</v>
      </c>
      <c r="F156" s="237" t="s">
        <v>235</v>
      </c>
      <c r="G156" s="235"/>
      <c r="H156" s="238">
        <v>278.166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147</v>
      </c>
      <c r="AU156" s="244" t="s">
        <v>75</v>
      </c>
      <c r="AV156" s="13" t="s">
        <v>75</v>
      </c>
      <c r="AW156" s="13" t="s">
        <v>33</v>
      </c>
      <c r="AX156" s="13" t="s">
        <v>78</v>
      </c>
      <c r="AY156" s="244" t="s">
        <v>133</v>
      </c>
    </row>
    <row r="157" s="12" customFormat="1" ht="22.8" customHeight="1">
      <c r="A157" s="12"/>
      <c r="B157" s="197"/>
      <c r="C157" s="198"/>
      <c r="D157" s="199" t="s">
        <v>70</v>
      </c>
      <c r="E157" s="211" t="s">
        <v>75</v>
      </c>
      <c r="F157" s="211" t="s">
        <v>236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SUM(P158:P164)</f>
        <v>0</v>
      </c>
      <c r="Q157" s="205"/>
      <c r="R157" s="206">
        <f>SUM(R158:R164)</f>
        <v>86.340185599999998</v>
      </c>
      <c r="S157" s="205"/>
      <c r="T157" s="207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78</v>
      </c>
      <c r="AT157" s="209" t="s">
        <v>70</v>
      </c>
      <c r="AU157" s="209" t="s">
        <v>78</v>
      </c>
      <c r="AY157" s="208" t="s">
        <v>133</v>
      </c>
      <c r="BK157" s="210">
        <f>SUM(BK158:BK164)</f>
        <v>0</v>
      </c>
    </row>
    <row r="158" s="2" customFormat="1" ht="24.15" customHeight="1">
      <c r="A158" s="38"/>
      <c r="B158" s="39"/>
      <c r="C158" s="213" t="s">
        <v>237</v>
      </c>
      <c r="D158" s="213" t="s">
        <v>135</v>
      </c>
      <c r="E158" s="214" t="s">
        <v>238</v>
      </c>
      <c r="F158" s="215" t="s">
        <v>239</v>
      </c>
      <c r="G158" s="216" t="s">
        <v>240</v>
      </c>
      <c r="H158" s="217">
        <v>300.45999999999998</v>
      </c>
      <c r="I158" s="218"/>
      <c r="J158" s="219">
        <f>ROUND(I158*H158,2)</f>
        <v>0</v>
      </c>
      <c r="K158" s="215" t="s">
        <v>138</v>
      </c>
      <c r="L158" s="44"/>
      <c r="M158" s="220" t="s">
        <v>19</v>
      </c>
      <c r="N158" s="221" t="s">
        <v>42</v>
      </c>
      <c r="O158" s="84"/>
      <c r="P158" s="222">
        <f>O158*H158</f>
        <v>0</v>
      </c>
      <c r="Q158" s="222">
        <v>0.28736</v>
      </c>
      <c r="R158" s="222">
        <f>Q158*H158</f>
        <v>86.340185599999998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139</v>
      </c>
      <c r="AT158" s="224" t="s">
        <v>135</v>
      </c>
      <c r="AU158" s="224" t="s">
        <v>75</v>
      </c>
      <c r="AY158" s="17" t="s">
        <v>133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78</v>
      </c>
      <c r="BK158" s="225">
        <f>ROUND(I158*H158,2)</f>
        <v>0</v>
      </c>
      <c r="BL158" s="17" t="s">
        <v>139</v>
      </c>
      <c r="BM158" s="224" t="s">
        <v>241</v>
      </c>
    </row>
    <row r="159" s="2" customFormat="1">
      <c r="A159" s="38"/>
      <c r="B159" s="39"/>
      <c r="C159" s="40"/>
      <c r="D159" s="226" t="s">
        <v>141</v>
      </c>
      <c r="E159" s="40"/>
      <c r="F159" s="227" t="s">
        <v>242</v>
      </c>
      <c r="G159" s="40"/>
      <c r="H159" s="40"/>
      <c r="I159" s="228"/>
      <c r="J159" s="40"/>
      <c r="K159" s="40"/>
      <c r="L159" s="44"/>
      <c r="M159" s="229"/>
      <c r="N159" s="230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141</v>
      </c>
      <c r="AU159" s="17" t="s">
        <v>75</v>
      </c>
    </row>
    <row r="160" s="2" customFormat="1">
      <c r="A160" s="38"/>
      <c r="B160" s="39"/>
      <c r="C160" s="40"/>
      <c r="D160" s="231" t="s">
        <v>143</v>
      </c>
      <c r="E160" s="40"/>
      <c r="F160" s="232" t="s">
        <v>243</v>
      </c>
      <c r="G160" s="40"/>
      <c r="H160" s="40"/>
      <c r="I160" s="228"/>
      <c r="J160" s="40"/>
      <c r="K160" s="40"/>
      <c r="L160" s="44"/>
      <c r="M160" s="229"/>
      <c r="N160" s="230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75</v>
      </c>
    </row>
    <row r="161" s="2" customFormat="1">
      <c r="A161" s="38"/>
      <c r="B161" s="39"/>
      <c r="C161" s="40"/>
      <c r="D161" s="226" t="s">
        <v>145</v>
      </c>
      <c r="E161" s="40"/>
      <c r="F161" s="233" t="s">
        <v>244</v>
      </c>
      <c r="G161" s="40"/>
      <c r="H161" s="40"/>
      <c r="I161" s="228"/>
      <c r="J161" s="40"/>
      <c r="K161" s="40"/>
      <c r="L161" s="44"/>
      <c r="M161" s="229"/>
      <c r="N161" s="230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145</v>
      </c>
      <c r="AU161" s="17" t="s">
        <v>75</v>
      </c>
    </row>
    <row r="162" s="2" customFormat="1">
      <c r="A162" s="38"/>
      <c r="B162" s="39"/>
      <c r="C162" s="40"/>
      <c r="D162" s="226" t="s">
        <v>171</v>
      </c>
      <c r="E162" s="40"/>
      <c r="F162" s="233" t="s">
        <v>245</v>
      </c>
      <c r="G162" s="40"/>
      <c r="H162" s="40"/>
      <c r="I162" s="228"/>
      <c r="J162" s="40"/>
      <c r="K162" s="40"/>
      <c r="L162" s="44"/>
      <c r="M162" s="229"/>
      <c r="N162" s="230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171</v>
      </c>
      <c r="AU162" s="17" t="s">
        <v>75</v>
      </c>
    </row>
    <row r="163" s="14" customFormat="1">
      <c r="A163" s="14"/>
      <c r="B163" s="245"/>
      <c r="C163" s="246"/>
      <c r="D163" s="226" t="s">
        <v>147</v>
      </c>
      <c r="E163" s="247" t="s">
        <v>19</v>
      </c>
      <c r="F163" s="248" t="s">
        <v>246</v>
      </c>
      <c r="G163" s="246"/>
      <c r="H163" s="247" t="s">
        <v>19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147</v>
      </c>
      <c r="AU163" s="254" t="s">
        <v>75</v>
      </c>
      <c r="AV163" s="14" t="s">
        <v>78</v>
      </c>
      <c r="AW163" s="14" t="s">
        <v>33</v>
      </c>
      <c r="AX163" s="14" t="s">
        <v>71</v>
      </c>
      <c r="AY163" s="254" t="s">
        <v>133</v>
      </c>
    </row>
    <row r="164" s="13" customFormat="1">
      <c r="A164" s="13"/>
      <c r="B164" s="234"/>
      <c r="C164" s="235"/>
      <c r="D164" s="226" t="s">
        <v>147</v>
      </c>
      <c r="E164" s="236" t="s">
        <v>19</v>
      </c>
      <c r="F164" s="237" t="s">
        <v>247</v>
      </c>
      <c r="G164" s="235"/>
      <c r="H164" s="238">
        <v>300.45999999999998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147</v>
      </c>
      <c r="AU164" s="244" t="s">
        <v>75</v>
      </c>
      <c r="AV164" s="13" t="s">
        <v>75</v>
      </c>
      <c r="AW164" s="13" t="s">
        <v>33</v>
      </c>
      <c r="AX164" s="13" t="s">
        <v>78</v>
      </c>
      <c r="AY164" s="244" t="s">
        <v>133</v>
      </c>
    </row>
    <row r="165" s="12" customFormat="1" ht="22.8" customHeight="1">
      <c r="A165" s="12"/>
      <c r="B165" s="197"/>
      <c r="C165" s="198"/>
      <c r="D165" s="199" t="s">
        <v>70</v>
      </c>
      <c r="E165" s="211" t="s">
        <v>139</v>
      </c>
      <c r="F165" s="211" t="s">
        <v>248</v>
      </c>
      <c r="G165" s="198"/>
      <c r="H165" s="198"/>
      <c r="I165" s="201"/>
      <c r="J165" s="212">
        <f>BK165</f>
        <v>0</v>
      </c>
      <c r="K165" s="198"/>
      <c r="L165" s="203"/>
      <c r="M165" s="204"/>
      <c r="N165" s="205"/>
      <c r="O165" s="205"/>
      <c r="P165" s="206">
        <f>SUM(P166:P171)</f>
        <v>0</v>
      </c>
      <c r="Q165" s="205"/>
      <c r="R165" s="206">
        <f>SUM(R166:R171)</f>
        <v>1.296</v>
      </c>
      <c r="S165" s="205"/>
      <c r="T165" s="207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8" t="s">
        <v>78</v>
      </c>
      <c r="AT165" s="209" t="s">
        <v>70</v>
      </c>
      <c r="AU165" s="209" t="s">
        <v>78</v>
      </c>
      <c r="AY165" s="208" t="s">
        <v>133</v>
      </c>
      <c r="BK165" s="210">
        <f>SUM(BK166:BK171)</f>
        <v>0</v>
      </c>
    </row>
    <row r="166" s="2" customFormat="1" ht="16.5" customHeight="1">
      <c r="A166" s="38"/>
      <c r="B166" s="39"/>
      <c r="C166" s="213" t="s">
        <v>249</v>
      </c>
      <c r="D166" s="213" t="s">
        <v>135</v>
      </c>
      <c r="E166" s="214" t="s">
        <v>250</v>
      </c>
      <c r="F166" s="215" t="s">
        <v>251</v>
      </c>
      <c r="G166" s="216" t="s">
        <v>93</v>
      </c>
      <c r="H166" s="217">
        <v>0.59999999999999998</v>
      </c>
      <c r="I166" s="218"/>
      <c r="J166" s="219">
        <f>ROUND(I166*H166,2)</f>
        <v>0</v>
      </c>
      <c r="K166" s="215" t="s">
        <v>138</v>
      </c>
      <c r="L166" s="44"/>
      <c r="M166" s="220" t="s">
        <v>19</v>
      </c>
      <c r="N166" s="221" t="s">
        <v>42</v>
      </c>
      <c r="O166" s="84"/>
      <c r="P166" s="222">
        <f>O166*H166</f>
        <v>0</v>
      </c>
      <c r="Q166" s="222">
        <v>2.1600000000000001</v>
      </c>
      <c r="R166" s="222">
        <f>Q166*H166</f>
        <v>1.296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139</v>
      </c>
      <c r="AT166" s="224" t="s">
        <v>135</v>
      </c>
      <c r="AU166" s="224" t="s">
        <v>75</v>
      </c>
      <c r="AY166" s="17" t="s">
        <v>133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78</v>
      </c>
      <c r="BK166" s="225">
        <f>ROUND(I166*H166,2)</f>
        <v>0</v>
      </c>
      <c r="BL166" s="17" t="s">
        <v>139</v>
      </c>
      <c r="BM166" s="224" t="s">
        <v>252</v>
      </c>
    </row>
    <row r="167" s="2" customFormat="1">
      <c r="A167" s="38"/>
      <c r="B167" s="39"/>
      <c r="C167" s="40"/>
      <c r="D167" s="226" t="s">
        <v>141</v>
      </c>
      <c r="E167" s="40"/>
      <c r="F167" s="227" t="s">
        <v>253</v>
      </c>
      <c r="G167" s="40"/>
      <c r="H167" s="40"/>
      <c r="I167" s="228"/>
      <c r="J167" s="40"/>
      <c r="K167" s="40"/>
      <c r="L167" s="44"/>
      <c r="M167" s="229"/>
      <c r="N167" s="230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141</v>
      </c>
      <c r="AU167" s="17" t="s">
        <v>75</v>
      </c>
    </row>
    <row r="168" s="2" customFormat="1">
      <c r="A168" s="38"/>
      <c r="B168" s="39"/>
      <c r="C168" s="40"/>
      <c r="D168" s="231" t="s">
        <v>143</v>
      </c>
      <c r="E168" s="40"/>
      <c r="F168" s="232" t="s">
        <v>254</v>
      </c>
      <c r="G168" s="40"/>
      <c r="H168" s="40"/>
      <c r="I168" s="228"/>
      <c r="J168" s="40"/>
      <c r="K168" s="40"/>
      <c r="L168" s="44"/>
      <c r="M168" s="229"/>
      <c r="N168" s="230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75</v>
      </c>
    </row>
    <row r="169" s="2" customFormat="1">
      <c r="A169" s="38"/>
      <c r="B169" s="39"/>
      <c r="C169" s="40"/>
      <c r="D169" s="226" t="s">
        <v>145</v>
      </c>
      <c r="E169" s="40"/>
      <c r="F169" s="233" t="s">
        <v>255</v>
      </c>
      <c r="G169" s="40"/>
      <c r="H169" s="40"/>
      <c r="I169" s="228"/>
      <c r="J169" s="40"/>
      <c r="K169" s="40"/>
      <c r="L169" s="44"/>
      <c r="M169" s="229"/>
      <c r="N169" s="230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75</v>
      </c>
    </row>
    <row r="170" s="14" customFormat="1">
      <c r="A170" s="14"/>
      <c r="B170" s="245"/>
      <c r="C170" s="246"/>
      <c r="D170" s="226" t="s">
        <v>147</v>
      </c>
      <c r="E170" s="247" t="s">
        <v>19</v>
      </c>
      <c r="F170" s="248" t="s">
        <v>256</v>
      </c>
      <c r="G170" s="246"/>
      <c r="H170" s="247" t="s">
        <v>19</v>
      </c>
      <c r="I170" s="249"/>
      <c r="J170" s="246"/>
      <c r="K170" s="246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147</v>
      </c>
      <c r="AU170" s="254" t="s">
        <v>75</v>
      </c>
      <c r="AV170" s="14" t="s">
        <v>78</v>
      </c>
      <c r="AW170" s="14" t="s">
        <v>33</v>
      </c>
      <c r="AX170" s="14" t="s">
        <v>71</v>
      </c>
      <c r="AY170" s="254" t="s">
        <v>133</v>
      </c>
    </row>
    <row r="171" s="13" customFormat="1">
      <c r="A171" s="13"/>
      <c r="B171" s="234"/>
      <c r="C171" s="235"/>
      <c r="D171" s="226" t="s">
        <v>147</v>
      </c>
      <c r="E171" s="236" t="s">
        <v>19</v>
      </c>
      <c r="F171" s="237" t="s">
        <v>257</v>
      </c>
      <c r="G171" s="235"/>
      <c r="H171" s="238">
        <v>0.59999999999999998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147</v>
      </c>
      <c r="AU171" s="244" t="s">
        <v>75</v>
      </c>
      <c r="AV171" s="13" t="s">
        <v>75</v>
      </c>
      <c r="AW171" s="13" t="s">
        <v>33</v>
      </c>
      <c r="AX171" s="13" t="s">
        <v>78</v>
      </c>
      <c r="AY171" s="244" t="s">
        <v>133</v>
      </c>
    </row>
    <row r="172" s="12" customFormat="1" ht="22.8" customHeight="1">
      <c r="A172" s="12"/>
      <c r="B172" s="197"/>
      <c r="C172" s="198"/>
      <c r="D172" s="199" t="s">
        <v>70</v>
      </c>
      <c r="E172" s="211" t="s">
        <v>175</v>
      </c>
      <c r="F172" s="211" t="s">
        <v>258</v>
      </c>
      <c r="G172" s="198"/>
      <c r="H172" s="198"/>
      <c r="I172" s="201"/>
      <c r="J172" s="212">
        <f>BK172</f>
        <v>0</v>
      </c>
      <c r="K172" s="198"/>
      <c r="L172" s="203"/>
      <c r="M172" s="204"/>
      <c r="N172" s="205"/>
      <c r="O172" s="205"/>
      <c r="P172" s="206">
        <f>P173+SUM(P174:P194)</f>
        <v>0</v>
      </c>
      <c r="Q172" s="205"/>
      <c r="R172" s="206">
        <f>R173+SUM(R174:R194)</f>
        <v>1663.8288143999998</v>
      </c>
      <c r="S172" s="205"/>
      <c r="T172" s="207">
        <f>T173+SUM(T174:T194)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78</v>
      </c>
      <c r="AT172" s="209" t="s">
        <v>70</v>
      </c>
      <c r="AU172" s="209" t="s">
        <v>78</v>
      </c>
      <c r="AY172" s="208" t="s">
        <v>133</v>
      </c>
      <c r="BK172" s="210">
        <f>BK173+SUM(BK174:BK194)</f>
        <v>0</v>
      </c>
    </row>
    <row r="173" s="2" customFormat="1" ht="24.15" customHeight="1">
      <c r="A173" s="38"/>
      <c r="B173" s="39"/>
      <c r="C173" s="213" t="s">
        <v>8</v>
      </c>
      <c r="D173" s="213" t="s">
        <v>135</v>
      </c>
      <c r="E173" s="214" t="s">
        <v>259</v>
      </c>
      <c r="F173" s="215" t="s">
        <v>260</v>
      </c>
      <c r="G173" s="216" t="s">
        <v>195</v>
      </c>
      <c r="H173" s="217">
        <v>1215</v>
      </c>
      <c r="I173" s="218"/>
      <c r="J173" s="219">
        <f>ROUND(I173*H173,2)</f>
        <v>0</v>
      </c>
      <c r="K173" s="215" t="s">
        <v>138</v>
      </c>
      <c r="L173" s="44"/>
      <c r="M173" s="220" t="s">
        <v>19</v>
      </c>
      <c r="N173" s="221" t="s">
        <v>42</v>
      </c>
      <c r="O173" s="84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139</v>
      </c>
      <c r="AT173" s="224" t="s">
        <v>135</v>
      </c>
      <c r="AU173" s="224" t="s">
        <v>75</v>
      </c>
      <c r="AY173" s="17" t="s">
        <v>133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78</v>
      </c>
      <c r="BK173" s="225">
        <f>ROUND(I173*H173,2)</f>
        <v>0</v>
      </c>
      <c r="BL173" s="17" t="s">
        <v>139</v>
      </c>
      <c r="BM173" s="224" t="s">
        <v>261</v>
      </c>
    </row>
    <row r="174" s="2" customFormat="1">
      <c r="A174" s="38"/>
      <c r="B174" s="39"/>
      <c r="C174" s="40"/>
      <c r="D174" s="226" t="s">
        <v>141</v>
      </c>
      <c r="E174" s="40"/>
      <c r="F174" s="227" t="s">
        <v>262</v>
      </c>
      <c r="G174" s="40"/>
      <c r="H174" s="40"/>
      <c r="I174" s="228"/>
      <c r="J174" s="40"/>
      <c r="K174" s="40"/>
      <c r="L174" s="44"/>
      <c r="M174" s="229"/>
      <c r="N174" s="230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141</v>
      </c>
      <c r="AU174" s="17" t="s">
        <v>75</v>
      </c>
    </row>
    <row r="175" s="2" customFormat="1">
      <c r="A175" s="38"/>
      <c r="B175" s="39"/>
      <c r="C175" s="40"/>
      <c r="D175" s="231" t="s">
        <v>143</v>
      </c>
      <c r="E175" s="40"/>
      <c r="F175" s="232" t="s">
        <v>263</v>
      </c>
      <c r="G175" s="40"/>
      <c r="H175" s="40"/>
      <c r="I175" s="228"/>
      <c r="J175" s="40"/>
      <c r="K175" s="40"/>
      <c r="L175" s="44"/>
      <c r="M175" s="229"/>
      <c r="N175" s="230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75</v>
      </c>
    </row>
    <row r="176" s="2" customFormat="1">
      <c r="A176" s="38"/>
      <c r="B176" s="39"/>
      <c r="C176" s="40"/>
      <c r="D176" s="226" t="s">
        <v>145</v>
      </c>
      <c r="E176" s="40"/>
      <c r="F176" s="233" t="s">
        <v>264</v>
      </c>
      <c r="G176" s="40"/>
      <c r="H176" s="40"/>
      <c r="I176" s="228"/>
      <c r="J176" s="40"/>
      <c r="K176" s="40"/>
      <c r="L176" s="44"/>
      <c r="M176" s="229"/>
      <c r="N176" s="230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75</v>
      </c>
    </row>
    <row r="177" s="14" customFormat="1">
      <c r="A177" s="14"/>
      <c r="B177" s="245"/>
      <c r="C177" s="246"/>
      <c r="D177" s="226" t="s">
        <v>147</v>
      </c>
      <c r="E177" s="247" t="s">
        <v>19</v>
      </c>
      <c r="F177" s="248" t="s">
        <v>265</v>
      </c>
      <c r="G177" s="246"/>
      <c r="H177" s="247" t="s">
        <v>19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147</v>
      </c>
      <c r="AU177" s="254" t="s">
        <v>75</v>
      </c>
      <c r="AV177" s="14" t="s">
        <v>78</v>
      </c>
      <c r="AW177" s="14" t="s">
        <v>33</v>
      </c>
      <c r="AX177" s="14" t="s">
        <v>71</v>
      </c>
      <c r="AY177" s="254" t="s">
        <v>133</v>
      </c>
    </row>
    <row r="178" s="13" customFormat="1">
      <c r="A178" s="13"/>
      <c r="B178" s="234"/>
      <c r="C178" s="235"/>
      <c r="D178" s="226" t="s">
        <v>147</v>
      </c>
      <c r="E178" s="236" t="s">
        <v>19</v>
      </c>
      <c r="F178" s="237" t="s">
        <v>266</v>
      </c>
      <c r="G178" s="235"/>
      <c r="H178" s="238">
        <v>1215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147</v>
      </c>
      <c r="AU178" s="244" t="s">
        <v>75</v>
      </c>
      <c r="AV178" s="13" t="s">
        <v>75</v>
      </c>
      <c r="AW178" s="13" t="s">
        <v>33</v>
      </c>
      <c r="AX178" s="13" t="s">
        <v>78</v>
      </c>
      <c r="AY178" s="244" t="s">
        <v>133</v>
      </c>
    </row>
    <row r="179" s="2" customFormat="1" ht="16.5" customHeight="1">
      <c r="A179" s="38"/>
      <c r="B179" s="39"/>
      <c r="C179" s="255" t="s">
        <v>267</v>
      </c>
      <c r="D179" s="255" t="s">
        <v>165</v>
      </c>
      <c r="E179" s="256" t="s">
        <v>268</v>
      </c>
      <c r="F179" s="257" t="s">
        <v>269</v>
      </c>
      <c r="G179" s="258" t="s">
        <v>168</v>
      </c>
      <c r="H179" s="259">
        <v>24.300000000000001</v>
      </c>
      <c r="I179" s="260"/>
      <c r="J179" s="261">
        <f>ROUND(I179*H179,2)</f>
        <v>0</v>
      </c>
      <c r="K179" s="257" t="s">
        <v>138</v>
      </c>
      <c r="L179" s="262"/>
      <c r="M179" s="263" t="s">
        <v>19</v>
      </c>
      <c r="N179" s="264" t="s">
        <v>42</v>
      </c>
      <c r="O179" s="84"/>
      <c r="P179" s="222">
        <f>O179*H179</f>
        <v>0</v>
      </c>
      <c r="Q179" s="222">
        <v>1</v>
      </c>
      <c r="R179" s="222">
        <f>Q179*H179</f>
        <v>24.300000000000001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169</v>
      </c>
      <c r="AT179" s="224" t="s">
        <v>165</v>
      </c>
      <c r="AU179" s="224" t="s">
        <v>75</v>
      </c>
      <c r="AY179" s="17" t="s">
        <v>133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78</v>
      </c>
      <c r="BK179" s="225">
        <f>ROUND(I179*H179,2)</f>
        <v>0</v>
      </c>
      <c r="BL179" s="17" t="s">
        <v>139</v>
      </c>
      <c r="BM179" s="224" t="s">
        <v>270</v>
      </c>
    </row>
    <row r="180" s="2" customFormat="1">
      <c r="A180" s="38"/>
      <c r="B180" s="39"/>
      <c r="C180" s="40"/>
      <c r="D180" s="226" t="s">
        <v>141</v>
      </c>
      <c r="E180" s="40"/>
      <c r="F180" s="227" t="s">
        <v>269</v>
      </c>
      <c r="G180" s="40"/>
      <c r="H180" s="40"/>
      <c r="I180" s="228"/>
      <c r="J180" s="40"/>
      <c r="K180" s="40"/>
      <c r="L180" s="44"/>
      <c r="M180" s="229"/>
      <c r="N180" s="230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141</v>
      </c>
      <c r="AU180" s="17" t="s">
        <v>75</v>
      </c>
    </row>
    <row r="181" s="14" customFormat="1">
      <c r="A181" s="14"/>
      <c r="B181" s="245"/>
      <c r="C181" s="246"/>
      <c r="D181" s="226" t="s">
        <v>147</v>
      </c>
      <c r="E181" s="247" t="s">
        <v>19</v>
      </c>
      <c r="F181" s="248" t="s">
        <v>271</v>
      </c>
      <c r="G181" s="246"/>
      <c r="H181" s="247" t="s">
        <v>19</v>
      </c>
      <c r="I181" s="249"/>
      <c r="J181" s="246"/>
      <c r="K181" s="246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147</v>
      </c>
      <c r="AU181" s="254" t="s">
        <v>75</v>
      </c>
      <c r="AV181" s="14" t="s">
        <v>78</v>
      </c>
      <c r="AW181" s="14" t="s">
        <v>33</v>
      </c>
      <c r="AX181" s="14" t="s">
        <v>71</v>
      </c>
      <c r="AY181" s="254" t="s">
        <v>133</v>
      </c>
    </row>
    <row r="182" s="13" customFormat="1">
      <c r="A182" s="13"/>
      <c r="B182" s="234"/>
      <c r="C182" s="235"/>
      <c r="D182" s="226" t="s">
        <v>147</v>
      </c>
      <c r="E182" s="236" t="s">
        <v>19</v>
      </c>
      <c r="F182" s="237" t="s">
        <v>272</v>
      </c>
      <c r="G182" s="235"/>
      <c r="H182" s="238">
        <v>24.300000000000001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147</v>
      </c>
      <c r="AU182" s="244" t="s">
        <v>75</v>
      </c>
      <c r="AV182" s="13" t="s">
        <v>75</v>
      </c>
      <c r="AW182" s="13" t="s">
        <v>33</v>
      </c>
      <c r="AX182" s="13" t="s">
        <v>78</v>
      </c>
      <c r="AY182" s="244" t="s">
        <v>133</v>
      </c>
    </row>
    <row r="183" s="2" customFormat="1" ht="16.5" customHeight="1">
      <c r="A183" s="38"/>
      <c r="B183" s="39"/>
      <c r="C183" s="213" t="s">
        <v>273</v>
      </c>
      <c r="D183" s="213" t="s">
        <v>135</v>
      </c>
      <c r="E183" s="214" t="s">
        <v>274</v>
      </c>
      <c r="F183" s="215" t="s">
        <v>275</v>
      </c>
      <c r="G183" s="216" t="s">
        <v>195</v>
      </c>
      <c r="H183" s="217">
        <v>1654.56</v>
      </c>
      <c r="I183" s="218"/>
      <c r="J183" s="219">
        <f>ROUND(I183*H183,2)</f>
        <v>0</v>
      </c>
      <c r="K183" s="215" t="s">
        <v>138</v>
      </c>
      <c r="L183" s="44"/>
      <c r="M183" s="220" t="s">
        <v>19</v>
      </c>
      <c r="N183" s="221" t="s">
        <v>42</v>
      </c>
      <c r="O183" s="84"/>
      <c r="P183" s="222">
        <f>O183*H183</f>
        <v>0</v>
      </c>
      <c r="Q183" s="222">
        <v>0.48574000000000001</v>
      </c>
      <c r="R183" s="222">
        <f>Q183*H183</f>
        <v>803.68597439999996</v>
      </c>
      <c r="S183" s="222">
        <v>0</v>
      </c>
      <c r="T183" s="22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139</v>
      </c>
      <c r="AT183" s="224" t="s">
        <v>135</v>
      </c>
      <c r="AU183" s="224" t="s">
        <v>75</v>
      </c>
      <c r="AY183" s="17" t="s">
        <v>133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78</v>
      </c>
      <c r="BK183" s="225">
        <f>ROUND(I183*H183,2)</f>
        <v>0</v>
      </c>
      <c r="BL183" s="17" t="s">
        <v>139</v>
      </c>
      <c r="BM183" s="224" t="s">
        <v>276</v>
      </c>
    </row>
    <row r="184" s="2" customFormat="1">
      <c r="A184" s="38"/>
      <c r="B184" s="39"/>
      <c r="C184" s="40"/>
      <c r="D184" s="226" t="s">
        <v>141</v>
      </c>
      <c r="E184" s="40"/>
      <c r="F184" s="227" t="s">
        <v>277</v>
      </c>
      <c r="G184" s="40"/>
      <c r="H184" s="40"/>
      <c r="I184" s="228"/>
      <c r="J184" s="40"/>
      <c r="K184" s="40"/>
      <c r="L184" s="44"/>
      <c r="M184" s="229"/>
      <c r="N184" s="230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141</v>
      </c>
      <c r="AU184" s="17" t="s">
        <v>75</v>
      </c>
    </row>
    <row r="185" s="2" customFormat="1">
      <c r="A185" s="38"/>
      <c r="B185" s="39"/>
      <c r="C185" s="40"/>
      <c r="D185" s="231" t="s">
        <v>143</v>
      </c>
      <c r="E185" s="40"/>
      <c r="F185" s="232" t="s">
        <v>278</v>
      </c>
      <c r="G185" s="40"/>
      <c r="H185" s="40"/>
      <c r="I185" s="228"/>
      <c r="J185" s="40"/>
      <c r="K185" s="40"/>
      <c r="L185" s="44"/>
      <c r="M185" s="229"/>
      <c r="N185" s="230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143</v>
      </c>
      <c r="AU185" s="17" t="s">
        <v>75</v>
      </c>
    </row>
    <row r="186" s="14" customFormat="1">
      <c r="A186" s="14"/>
      <c r="B186" s="245"/>
      <c r="C186" s="246"/>
      <c r="D186" s="226" t="s">
        <v>147</v>
      </c>
      <c r="E186" s="247" t="s">
        <v>19</v>
      </c>
      <c r="F186" s="248" t="s">
        <v>279</v>
      </c>
      <c r="G186" s="246"/>
      <c r="H186" s="247" t="s">
        <v>19</v>
      </c>
      <c r="I186" s="249"/>
      <c r="J186" s="246"/>
      <c r="K186" s="246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147</v>
      </c>
      <c r="AU186" s="254" t="s">
        <v>75</v>
      </c>
      <c r="AV186" s="14" t="s">
        <v>78</v>
      </c>
      <c r="AW186" s="14" t="s">
        <v>33</v>
      </c>
      <c r="AX186" s="14" t="s">
        <v>71</v>
      </c>
      <c r="AY186" s="254" t="s">
        <v>133</v>
      </c>
    </row>
    <row r="187" s="13" customFormat="1">
      <c r="A187" s="13"/>
      <c r="B187" s="234"/>
      <c r="C187" s="235"/>
      <c r="D187" s="226" t="s">
        <v>147</v>
      </c>
      <c r="E187" s="236" t="s">
        <v>19</v>
      </c>
      <c r="F187" s="237" t="s">
        <v>280</v>
      </c>
      <c r="G187" s="235"/>
      <c r="H187" s="238">
        <v>1654.56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147</v>
      </c>
      <c r="AU187" s="244" t="s">
        <v>75</v>
      </c>
      <c r="AV187" s="13" t="s">
        <v>75</v>
      </c>
      <c r="AW187" s="13" t="s">
        <v>33</v>
      </c>
      <c r="AX187" s="13" t="s">
        <v>78</v>
      </c>
      <c r="AY187" s="244" t="s">
        <v>133</v>
      </c>
    </row>
    <row r="188" s="2" customFormat="1" ht="16.5" customHeight="1">
      <c r="A188" s="38"/>
      <c r="B188" s="39"/>
      <c r="C188" s="213" t="s">
        <v>281</v>
      </c>
      <c r="D188" s="213" t="s">
        <v>135</v>
      </c>
      <c r="E188" s="214" t="s">
        <v>282</v>
      </c>
      <c r="F188" s="215" t="s">
        <v>283</v>
      </c>
      <c r="G188" s="216" t="s">
        <v>195</v>
      </c>
      <c r="H188" s="217">
        <v>1815.76</v>
      </c>
      <c r="I188" s="218"/>
      <c r="J188" s="219">
        <f>ROUND(I188*H188,2)</f>
        <v>0</v>
      </c>
      <c r="K188" s="215" t="s">
        <v>138</v>
      </c>
      <c r="L188" s="44"/>
      <c r="M188" s="220" t="s">
        <v>19</v>
      </c>
      <c r="N188" s="221" t="s">
        <v>42</v>
      </c>
      <c r="O188" s="84"/>
      <c r="P188" s="222">
        <f>O188*H188</f>
        <v>0</v>
      </c>
      <c r="Q188" s="222">
        <v>0.46000000000000002</v>
      </c>
      <c r="R188" s="222">
        <f>Q188*H188</f>
        <v>835.24959999999999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139</v>
      </c>
      <c r="AT188" s="224" t="s">
        <v>135</v>
      </c>
      <c r="AU188" s="224" t="s">
        <v>75</v>
      </c>
      <c r="AY188" s="17" t="s">
        <v>133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78</v>
      </c>
      <c r="BK188" s="225">
        <f>ROUND(I188*H188,2)</f>
        <v>0</v>
      </c>
      <c r="BL188" s="17" t="s">
        <v>139</v>
      </c>
      <c r="BM188" s="224" t="s">
        <v>284</v>
      </c>
    </row>
    <row r="189" s="2" customFormat="1">
      <c r="A189" s="38"/>
      <c r="B189" s="39"/>
      <c r="C189" s="40"/>
      <c r="D189" s="226" t="s">
        <v>141</v>
      </c>
      <c r="E189" s="40"/>
      <c r="F189" s="227" t="s">
        <v>285</v>
      </c>
      <c r="G189" s="40"/>
      <c r="H189" s="40"/>
      <c r="I189" s="228"/>
      <c r="J189" s="40"/>
      <c r="K189" s="40"/>
      <c r="L189" s="44"/>
      <c r="M189" s="229"/>
      <c r="N189" s="230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141</v>
      </c>
      <c r="AU189" s="17" t="s">
        <v>75</v>
      </c>
    </row>
    <row r="190" s="2" customFormat="1">
      <c r="A190" s="38"/>
      <c r="B190" s="39"/>
      <c r="C190" s="40"/>
      <c r="D190" s="231" t="s">
        <v>143</v>
      </c>
      <c r="E190" s="40"/>
      <c r="F190" s="232" t="s">
        <v>286</v>
      </c>
      <c r="G190" s="40"/>
      <c r="H190" s="40"/>
      <c r="I190" s="228"/>
      <c r="J190" s="40"/>
      <c r="K190" s="40"/>
      <c r="L190" s="44"/>
      <c r="M190" s="229"/>
      <c r="N190" s="230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143</v>
      </c>
      <c r="AU190" s="17" t="s">
        <v>75</v>
      </c>
    </row>
    <row r="191" s="2" customFormat="1">
      <c r="A191" s="38"/>
      <c r="B191" s="39"/>
      <c r="C191" s="40"/>
      <c r="D191" s="226" t="s">
        <v>171</v>
      </c>
      <c r="E191" s="40"/>
      <c r="F191" s="233" t="s">
        <v>287</v>
      </c>
      <c r="G191" s="40"/>
      <c r="H191" s="40"/>
      <c r="I191" s="228"/>
      <c r="J191" s="40"/>
      <c r="K191" s="40"/>
      <c r="L191" s="44"/>
      <c r="M191" s="229"/>
      <c r="N191" s="230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171</v>
      </c>
      <c r="AU191" s="17" t="s">
        <v>75</v>
      </c>
    </row>
    <row r="192" s="14" customFormat="1">
      <c r="A192" s="14"/>
      <c r="B192" s="245"/>
      <c r="C192" s="246"/>
      <c r="D192" s="226" t="s">
        <v>147</v>
      </c>
      <c r="E192" s="247" t="s">
        <v>19</v>
      </c>
      <c r="F192" s="248" t="s">
        <v>288</v>
      </c>
      <c r="G192" s="246"/>
      <c r="H192" s="247" t="s">
        <v>19</v>
      </c>
      <c r="I192" s="249"/>
      <c r="J192" s="246"/>
      <c r="K192" s="246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147</v>
      </c>
      <c r="AU192" s="254" t="s">
        <v>75</v>
      </c>
      <c r="AV192" s="14" t="s">
        <v>78</v>
      </c>
      <c r="AW192" s="14" t="s">
        <v>33</v>
      </c>
      <c r="AX192" s="14" t="s">
        <v>71</v>
      </c>
      <c r="AY192" s="254" t="s">
        <v>133</v>
      </c>
    </row>
    <row r="193" s="13" customFormat="1">
      <c r="A193" s="13"/>
      <c r="B193" s="234"/>
      <c r="C193" s="235"/>
      <c r="D193" s="226" t="s">
        <v>147</v>
      </c>
      <c r="E193" s="236" t="s">
        <v>19</v>
      </c>
      <c r="F193" s="237" t="s">
        <v>289</v>
      </c>
      <c r="G193" s="235"/>
      <c r="H193" s="238">
        <v>1815.76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147</v>
      </c>
      <c r="AU193" s="244" t="s">
        <v>75</v>
      </c>
      <c r="AV193" s="13" t="s">
        <v>75</v>
      </c>
      <c r="AW193" s="13" t="s">
        <v>33</v>
      </c>
      <c r="AX193" s="13" t="s">
        <v>78</v>
      </c>
      <c r="AY193" s="244" t="s">
        <v>133</v>
      </c>
    </row>
    <row r="194" s="12" customFormat="1" ht="20.88" customHeight="1">
      <c r="A194" s="12"/>
      <c r="B194" s="197"/>
      <c r="C194" s="198"/>
      <c r="D194" s="199" t="s">
        <v>70</v>
      </c>
      <c r="E194" s="211" t="s">
        <v>169</v>
      </c>
      <c r="F194" s="211" t="s">
        <v>290</v>
      </c>
      <c r="G194" s="198"/>
      <c r="H194" s="198"/>
      <c r="I194" s="201"/>
      <c r="J194" s="212">
        <f>BK194</f>
        <v>0</v>
      </c>
      <c r="K194" s="198"/>
      <c r="L194" s="203"/>
      <c r="M194" s="204"/>
      <c r="N194" s="205"/>
      <c r="O194" s="205"/>
      <c r="P194" s="206">
        <f>SUM(P195:P205)</f>
        <v>0</v>
      </c>
      <c r="Q194" s="205"/>
      <c r="R194" s="206">
        <f>SUM(R195:R205)</f>
        <v>0.59323999999999999</v>
      </c>
      <c r="S194" s="205"/>
      <c r="T194" s="207">
        <f>SUM(T195:T205)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8" t="s">
        <v>78</v>
      </c>
      <c r="AT194" s="209" t="s">
        <v>70</v>
      </c>
      <c r="AU194" s="209" t="s">
        <v>75</v>
      </c>
      <c r="AY194" s="208" t="s">
        <v>133</v>
      </c>
      <c r="BK194" s="210">
        <f>SUM(BK195:BK205)</f>
        <v>0</v>
      </c>
    </row>
    <row r="195" s="2" customFormat="1" ht="16.5" customHeight="1">
      <c r="A195" s="38"/>
      <c r="B195" s="39"/>
      <c r="C195" s="213" t="s">
        <v>291</v>
      </c>
      <c r="D195" s="213" t="s">
        <v>135</v>
      </c>
      <c r="E195" s="214" t="s">
        <v>292</v>
      </c>
      <c r="F195" s="215" t="s">
        <v>293</v>
      </c>
      <c r="G195" s="216" t="s">
        <v>294</v>
      </c>
      <c r="H195" s="217">
        <v>8</v>
      </c>
      <c r="I195" s="218"/>
      <c r="J195" s="219">
        <f>ROUND(I195*H195,2)</f>
        <v>0</v>
      </c>
      <c r="K195" s="215" t="s">
        <v>138</v>
      </c>
      <c r="L195" s="44"/>
      <c r="M195" s="220" t="s">
        <v>19</v>
      </c>
      <c r="N195" s="221" t="s">
        <v>42</v>
      </c>
      <c r="O195" s="84"/>
      <c r="P195" s="222">
        <f>O195*H195</f>
        <v>0</v>
      </c>
      <c r="Q195" s="222">
        <v>0.03841</v>
      </c>
      <c r="R195" s="222">
        <f>Q195*H195</f>
        <v>0.30728</v>
      </c>
      <c r="S195" s="222">
        <v>0</v>
      </c>
      <c r="T195" s="22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139</v>
      </c>
      <c r="AT195" s="224" t="s">
        <v>135</v>
      </c>
      <c r="AU195" s="224" t="s">
        <v>95</v>
      </c>
      <c r="AY195" s="17" t="s">
        <v>133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78</v>
      </c>
      <c r="BK195" s="225">
        <f>ROUND(I195*H195,2)</f>
        <v>0</v>
      </c>
      <c r="BL195" s="17" t="s">
        <v>139</v>
      </c>
      <c r="BM195" s="224" t="s">
        <v>295</v>
      </c>
    </row>
    <row r="196" s="2" customFormat="1">
      <c r="A196" s="38"/>
      <c r="B196" s="39"/>
      <c r="C196" s="40"/>
      <c r="D196" s="226" t="s">
        <v>141</v>
      </c>
      <c r="E196" s="40"/>
      <c r="F196" s="227" t="s">
        <v>296</v>
      </c>
      <c r="G196" s="40"/>
      <c r="H196" s="40"/>
      <c r="I196" s="228"/>
      <c r="J196" s="40"/>
      <c r="K196" s="40"/>
      <c r="L196" s="44"/>
      <c r="M196" s="229"/>
      <c r="N196" s="230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141</v>
      </c>
      <c r="AU196" s="17" t="s">
        <v>95</v>
      </c>
    </row>
    <row r="197" s="2" customFormat="1">
      <c r="A197" s="38"/>
      <c r="B197" s="39"/>
      <c r="C197" s="40"/>
      <c r="D197" s="231" t="s">
        <v>143</v>
      </c>
      <c r="E197" s="40"/>
      <c r="F197" s="232" t="s">
        <v>297</v>
      </c>
      <c r="G197" s="40"/>
      <c r="H197" s="40"/>
      <c r="I197" s="228"/>
      <c r="J197" s="40"/>
      <c r="K197" s="40"/>
      <c r="L197" s="44"/>
      <c r="M197" s="229"/>
      <c r="N197" s="230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143</v>
      </c>
      <c r="AU197" s="17" t="s">
        <v>95</v>
      </c>
    </row>
    <row r="198" s="2" customFormat="1">
      <c r="A198" s="38"/>
      <c r="B198" s="39"/>
      <c r="C198" s="40"/>
      <c r="D198" s="226" t="s">
        <v>145</v>
      </c>
      <c r="E198" s="40"/>
      <c r="F198" s="233" t="s">
        <v>298</v>
      </c>
      <c r="G198" s="40"/>
      <c r="H198" s="40"/>
      <c r="I198" s="228"/>
      <c r="J198" s="40"/>
      <c r="K198" s="40"/>
      <c r="L198" s="44"/>
      <c r="M198" s="229"/>
      <c r="N198" s="230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145</v>
      </c>
      <c r="AU198" s="17" t="s">
        <v>95</v>
      </c>
    </row>
    <row r="199" s="2" customFormat="1">
      <c r="A199" s="38"/>
      <c r="B199" s="39"/>
      <c r="C199" s="40"/>
      <c r="D199" s="226" t="s">
        <v>171</v>
      </c>
      <c r="E199" s="40"/>
      <c r="F199" s="233" t="s">
        <v>299</v>
      </c>
      <c r="G199" s="40"/>
      <c r="H199" s="40"/>
      <c r="I199" s="228"/>
      <c r="J199" s="40"/>
      <c r="K199" s="40"/>
      <c r="L199" s="44"/>
      <c r="M199" s="229"/>
      <c r="N199" s="230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171</v>
      </c>
      <c r="AU199" s="17" t="s">
        <v>95</v>
      </c>
    </row>
    <row r="200" s="13" customFormat="1">
      <c r="A200" s="13"/>
      <c r="B200" s="234"/>
      <c r="C200" s="235"/>
      <c r="D200" s="226" t="s">
        <v>147</v>
      </c>
      <c r="E200" s="236" t="s">
        <v>19</v>
      </c>
      <c r="F200" s="237" t="s">
        <v>169</v>
      </c>
      <c r="G200" s="235"/>
      <c r="H200" s="238">
        <v>8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147</v>
      </c>
      <c r="AU200" s="244" t="s">
        <v>95</v>
      </c>
      <c r="AV200" s="13" t="s">
        <v>75</v>
      </c>
      <c r="AW200" s="13" t="s">
        <v>33</v>
      </c>
      <c r="AX200" s="13" t="s">
        <v>78</v>
      </c>
      <c r="AY200" s="244" t="s">
        <v>133</v>
      </c>
    </row>
    <row r="201" s="2" customFormat="1" ht="16.5" customHeight="1">
      <c r="A201" s="38"/>
      <c r="B201" s="39"/>
      <c r="C201" s="213" t="s">
        <v>300</v>
      </c>
      <c r="D201" s="213" t="s">
        <v>135</v>
      </c>
      <c r="E201" s="214" t="s">
        <v>301</v>
      </c>
      <c r="F201" s="215" t="s">
        <v>302</v>
      </c>
      <c r="G201" s="216" t="s">
        <v>240</v>
      </c>
      <c r="H201" s="217">
        <v>2</v>
      </c>
      <c r="I201" s="218"/>
      <c r="J201" s="219">
        <f>ROUND(I201*H201,2)</f>
        <v>0</v>
      </c>
      <c r="K201" s="215" t="s">
        <v>138</v>
      </c>
      <c r="L201" s="44"/>
      <c r="M201" s="220" t="s">
        <v>19</v>
      </c>
      <c r="N201" s="221" t="s">
        <v>42</v>
      </c>
      <c r="O201" s="84"/>
      <c r="P201" s="222">
        <f>O201*H201</f>
        <v>0</v>
      </c>
      <c r="Q201" s="222">
        <v>0.14298</v>
      </c>
      <c r="R201" s="222">
        <f>Q201*H201</f>
        <v>0.28595999999999999</v>
      </c>
      <c r="S201" s="222">
        <v>0</v>
      </c>
      <c r="T201" s="22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4" t="s">
        <v>139</v>
      </c>
      <c r="AT201" s="224" t="s">
        <v>135</v>
      </c>
      <c r="AU201" s="224" t="s">
        <v>95</v>
      </c>
      <c r="AY201" s="17" t="s">
        <v>133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78</v>
      </c>
      <c r="BK201" s="225">
        <f>ROUND(I201*H201,2)</f>
        <v>0</v>
      </c>
      <c r="BL201" s="17" t="s">
        <v>139</v>
      </c>
      <c r="BM201" s="224" t="s">
        <v>303</v>
      </c>
    </row>
    <row r="202" s="2" customFormat="1">
      <c r="A202" s="38"/>
      <c r="B202" s="39"/>
      <c r="C202" s="40"/>
      <c r="D202" s="226" t="s">
        <v>141</v>
      </c>
      <c r="E202" s="40"/>
      <c r="F202" s="227" t="s">
        <v>304</v>
      </c>
      <c r="G202" s="40"/>
      <c r="H202" s="40"/>
      <c r="I202" s="228"/>
      <c r="J202" s="40"/>
      <c r="K202" s="40"/>
      <c r="L202" s="44"/>
      <c r="M202" s="229"/>
      <c r="N202" s="230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141</v>
      </c>
      <c r="AU202" s="17" t="s">
        <v>95</v>
      </c>
    </row>
    <row r="203" s="2" customFormat="1">
      <c r="A203" s="38"/>
      <c r="B203" s="39"/>
      <c r="C203" s="40"/>
      <c r="D203" s="231" t="s">
        <v>143</v>
      </c>
      <c r="E203" s="40"/>
      <c r="F203" s="232" t="s">
        <v>305</v>
      </c>
      <c r="G203" s="40"/>
      <c r="H203" s="40"/>
      <c r="I203" s="228"/>
      <c r="J203" s="40"/>
      <c r="K203" s="40"/>
      <c r="L203" s="44"/>
      <c r="M203" s="229"/>
      <c r="N203" s="230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143</v>
      </c>
      <c r="AU203" s="17" t="s">
        <v>95</v>
      </c>
    </row>
    <row r="204" s="14" customFormat="1">
      <c r="A204" s="14"/>
      <c r="B204" s="245"/>
      <c r="C204" s="246"/>
      <c r="D204" s="226" t="s">
        <v>147</v>
      </c>
      <c r="E204" s="247" t="s">
        <v>19</v>
      </c>
      <c r="F204" s="248" t="s">
        <v>306</v>
      </c>
      <c r="G204" s="246"/>
      <c r="H204" s="247" t="s">
        <v>19</v>
      </c>
      <c r="I204" s="249"/>
      <c r="J204" s="246"/>
      <c r="K204" s="246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147</v>
      </c>
      <c r="AU204" s="254" t="s">
        <v>95</v>
      </c>
      <c r="AV204" s="14" t="s">
        <v>78</v>
      </c>
      <c r="AW204" s="14" t="s">
        <v>33</v>
      </c>
      <c r="AX204" s="14" t="s">
        <v>71</v>
      </c>
      <c r="AY204" s="254" t="s">
        <v>133</v>
      </c>
    </row>
    <row r="205" s="13" customFormat="1">
      <c r="A205" s="13"/>
      <c r="B205" s="234"/>
      <c r="C205" s="235"/>
      <c r="D205" s="226" t="s">
        <v>147</v>
      </c>
      <c r="E205" s="236" t="s">
        <v>19</v>
      </c>
      <c r="F205" s="237" t="s">
        <v>75</v>
      </c>
      <c r="G205" s="235"/>
      <c r="H205" s="238">
        <v>2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147</v>
      </c>
      <c r="AU205" s="244" t="s">
        <v>95</v>
      </c>
      <c r="AV205" s="13" t="s">
        <v>75</v>
      </c>
      <c r="AW205" s="13" t="s">
        <v>33</v>
      </c>
      <c r="AX205" s="13" t="s">
        <v>78</v>
      </c>
      <c r="AY205" s="244" t="s">
        <v>133</v>
      </c>
    </row>
    <row r="206" s="12" customFormat="1" ht="22.8" customHeight="1">
      <c r="A206" s="12"/>
      <c r="B206" s="197"/>
      <c r="C206" s="198"/>
      <c r="D206" s="199" t="s">
        <v>70</v>
      </c>
      <c r="E206" s="211" t="s">
        <v>207</v>
      </c>
      <c r="F206" s="211" t="s">
        <v>307</v>
      </c>
      <c r="G206" s="198"/>
      <c r="H206" s="198"/>
      <c r="I206" s="201"/>
      <c r="J206" s="212">
        <f>BK206</f>
        <v>0</v>
      </c>
      <c r="K206" s="198"/>
      <c r="L206" s="203"/>
      <c r="M206" s="204"/>
      <c r="N206" s="205"/>
      <c r="O206" s="205"/>
      <c r="P206" s="206">
        <f>SUM(P207:P231)</f>
        <v>0</v>
      </c>
      <c r="Q206" s="205"/>
      <c r="R206" s="206">
        <f>SUM(R207:R231)</f>
        <v>1.0525660000000001</v>
      </c>
      <c r="S206" s="205"/>
      <c r="T206" s="207">
        <f>SUM(T207:T231)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8" t="s">
        <v>78</v>
      </c>
      <c r="AT206" s="209" t="s">
        <v>70</v>
      </c>
      <c r="AU206" s="209" t="s">
        <v>78</v>
      </c>
      <c r="AY206" s="208" t="s">
        <v>133</v>
      </c>
      <c r="BK206" s="210">
        <f>SUM(BK207:BK231)</f>
        <v>0</v>
      </c>
    </row>
    <row r="207" s="2" customFormat="1" ht="16.5" customHeight="1">
      <c r="A207" s="38"/>
      <c r="B207" s="39"/>
      <c r="C207" s="213" t="s">
        <v>7</v>
      </c>
      <c r="D207" s="213" t="s">
        <v>135</v>
      </c>
      <c r="E207" s="214" t="s">
        <v>308</v>
      </c>
      <c r="F207" s="215" t="s">
        <v>309</v>
      </c>
      <c r="G207" s="216" t="s">
        <v>240</v>
      </c>
      <c r="H207" s="217">
        <v>5</v>
      </c>
      <c r="I207" s="218"/>
      <c r="J207" s="219">
        <f>ROUND(I207*H207,2)</f>
        <v>0</v>
      </c>
      <c r="K207" s="215" t="s">
        <v>138</v>
      </c>
      <c r="L207" s="44"/>
      <c r="M207" s="220" t="s">
        <v>19</v>
      </c>
      <c r="N207" s="221" t="s">
        <v>42</v>
      </c>
      <c r="O207" s="84"/>
      <c r="P207" s="222">
        <f>O207*H207</f>
        <v>0</v>
      </c>
      <c r="Q207" s="222">
        <v>0.15540000000000001</v>
      </c>
      <c r="R207" s="222">
        <f>Q207*H207</f>
        <v>0.77700000000000002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139</v>
      </c>
      <c r="AT207" s="224" t="s">
        <v>135</v>
      </c>
      <c r="AU207" s="224" t="s">
        <v>75</v>
      </c>
      <c r="AY207" s="17" t="s">
        <v>133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78</v>
      </c>
      <c r="BK207" s="225">
        <f>ROUND(I207*H207,2)</f>
        <v>0</v>
      </c>
      <c r="BL207" s="17" t="s">
        <v>139</v>
      </c>
      <c r="BM207" s="224" t="s">
        <v>310</v>
      </c>
    </row>
    <row r="208" s="2" customFormat="1">
      <c r="A208" s="38"/>
      <c r="B208" s="39"/>
      <c r="C208" s="40"/>
      <c r="D208" s="226" t="s">
        <v>141</v>
      </c>
      <c r="E208" s="40"/>
      <c r="F208" s="227" t="s">
        <v>311</v>
      </c>
      <c r="G208" s="40"/>
      <c r="H208" s="40"/>
      <c r="I208" s="228"/>
      <c r="J208" s="40"/>
      <c r="K208" s="40"/>
      <c r="L208" s="44"/>
      <c r="M208" s="229"/>
      <c r="N208" s="230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141</v>
      </c>
      <c r="AU208" s="17" t="s">
        <v>75</v>
      </c>
    </row>
    <row r="209" s="2" customFormat="1">
      <c r="A209" s="38"/>
      <c r="B209" s="39"/>
      <c r="C209" s="40"/>
      <c r="D209" s="231" t="s">
        <v>143</v>
      </c>
      <c r="E209" s="40"/>
      <c r="F209" s="232" t="s">
        <v>312</v>
      </c>
      <c r="G209" s="40"/>
      <c r="H209" s="40"/>
      <c r="I209" s="228"/>
      <c r="J209" s="40"/>
      <c r="K209" s="40"/>
      <c r="L209" s="44"/>
      <c r="M209" s="229"/>
      <c r="N209" s="230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143</v>
      </c>
      <c r="AU209" s="17" t="s">
        <v>75</v>
      </c>
    </row>
    <row r="210" s="2" customFormat="1">
      <c r="A210" s="38"/>
      <c r="B210" s="39"/>
      <c r="C210" s="40"/>
      <c r="D210" s="226" t="s">
        <v>145</v>
      </c>
      <c r="E210" s="40"/>
      <c r="F210" s="233" t="s">
        <v>313</v>
      </c>
      <c r="G210" s="40"/>
      <c r="H210" s="40"/>
      <c r="I210" s="228"/>
      <c r="J210" s="40"/>
      <c r="K210" s="40"/>
      <c r="L210" s="44"/>
      <c r="M210" s="229"/>
      <c r="N210" s="230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145</v>
      </c>
      <c r="AU210" s="17" t="s">
        <v>75</v>
      </c>
    </row>
    <row r="211" s="13" customFormat="1">
      <c r="A211" s="13"/>
      <c r="B211" s="234"/>
      <c r="C211" s="235"/>
      <c r="D211" s="226" t="s">
        <v>147</v>
      </c>
      <c r="E211" s="236" t="s">
        <v>19</v>
      </c>
      <c r="F211" s="237" t="s">
        <v>175</v>
      </c>
      <c r="G211" s="235"/>
      <c r="H211" s="238">
        <v>5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147</v>
      </c>
      <c r="AU211" s="244" t="s">
        <v>75</v>
      </c>
      <c r="AV211" s="13" t="s">
        <v>75</v>
      </c>
      <c r="AW211" s="13" t="s">
        <v>33</v>
      </c>
      <c r="AX211" s="13" t="s">
        <v>78</v>
      </c>
      <c r="AY211" s="244" t="s">
        <v>133</v>
      </c>
    </row>
    <row r="212" s="2" customFormat="1" ht="16.5" customHeight="1">
      <c r="A212" s="38"/>
      <c r="B212" s="39"/>
      <c r="C212" s="255" t="s">
        <v>314</v>
      </c>
      <c r="D212" s="255" t="s">
        <v>165</v>
      </c>
      <c r="E212" s="256" t="s">
        <v>315</v>
      </c>
      <c r="F212" s="257" t="s">
        <v>316</v>
      </c>
      <c r="G212" s="258" t="s">
        <v>240</v>
      </c>
      <c r="H212" s="259">
        <v>5</v>
      </c>
      <c r="I212" s="260"/>
      <c r="J212" s="261">
        <f>ROUND(I212*H212,2)</f>
        <v>0</v>
      </c>
      <c r="K212" s="257" t="s">
        <v>138</v>
      </c>
      <c r="L212" s="262"/>
      <c r="M212" s="263" t="s">
        <v>19</v>
      </c>
      <c r="N212" s="264" t="s">
        <v>42</v>
      </c>
      <c r="O212" s="84"/>
      <c r="P212" s="222">
        <f>O212*H212</f>
        <v>0</v>
      </c>
      <c r="Q212" s="222">
        <v>0.055</v>
      </c>
      <c r="R212" s="222">
        <f>Q212*H212</f>
        <v>0.27500000000000002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169</v>
      </c>
      <c r="AT212" s="224" t="s">
        <v>165</v>
      </c>
      <c r="AU212" s="224" t="s">
        <v>75</v>
      </c>
      <c r="AY212" s="17" t="s">
        <v>133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78</v>
      </c>
      <c r="BK212" s="225">
        <f>ROUND(I212*H212,2)</f>
        <v>0</v>
      </c>
      <c r="BL212" s="17" t="s">
        <v>139</v>
      </c>
      <c r="BM212" s="224" t="s">
        <v>317</v>
      </c>
    </row>
    <row r="213" s="2" customFormat="1">
      <c r="A213" s="38"/>
      <c r="B213" s="39"/>
      <c r="C213" s="40"/>
      <c r="D213" s="226" t="s">
        <v>141</v>
      </c>
      <c r="E213" s="40"/>
      <c r="F213" s="227" t="s">
        <v>316</v>
      </c>
      <c r="G213" s="40"/>
      <c r="H213" s="40"/>
      <c r="I213" s="228"/>
      <c r="J213" s="40"/>
      <c r="K213" s="40"/>
      <c r="L213" s="44"/>
      <c r="M213" s="229"/>
      <c r="N213" s="230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141</v>
      </c>
      <c r="AU213" s="17" t="s">
        <v>75</v>
      </c>
    </row>
    <row r="214" s="13" customFormat="1">
      <c r="A214" s="13"/>
      <c r="B214" s="234"/>
      <c r="C214" s="235"/>
      <c r="D214" s="226" t="s">
        <v>147</v>
      </c>
      <c r="E214" s="236" t="s">
        <v>19</v>
      </c>
      <c r="F214" s="237" t="s">
        <v>175</v>
      </c>
      <c r="G214" s="235"/>
      <c r="H214" s="238">
        <v>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147</v>
      </c>
      <c r="AU214" s="244" t="s">
        <v>75</v>
      </c>
      <c r="AV214" s="13" t="s">
        <v>75</v>
      </c>
      <c r="AW214" s="13" t="s">
        <v>33</v>
      </c>
      <c r="AX214" s="13" t="s">
        <v>78</v>
      </c>
      <c r="AY214" s="244" t="s">
        <v>133</v>
      </c>
    </row>
    <row r="215" s="2" customFormat="1" ht="16.5" customHeight="1">
      <c r="A215" s="38"/>
      <c r="B215" s="39"/>
      <c r="C215" s="213" t="s">
        <v>318</v>
      </c>
      <c r="D215" s="213" t="s">
        <v>135</v>
      </c>
      <c r="E215" s="214" t="s">
        <v>319</v>
      </c>
      <c r="F215" s="215" t="s">
        <v>320</v>
      </c>
      <c r="G215" s="216" t="s">
        <v>240</v>
      </c>
      <c r="H215" s="217">
        <v>5</v>
      </c>
      <c r="I215" s="218"/>
      <c r="J215" s="219">
        <f>ROUND(I215*H215,2)</f>
        <v>0</v>
      </c>
      <c r="K215" s="215" t="s">
        <v>138</v>
      </c>
      <c r="L215" s="44"/>
      <c r="M215" s="220" t="s">
        <v>19</v>
      </c>
      <c r="N215" s="221" t="s">
        <v>42</v>
      </c>
      <c r="O215" s="84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4" t="s">
        <v>139</v>
      </c>
      <c r="AT215" s="224" t="s">
        <v>135</v>
      </c>
      <c r="AU215" s="224" t="s">
        <v>75</v>
      </c>
      <c r="AY215" s="17" t="s">
        <v>133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78</v>
      </c>
      <c r="BK215" s="225">
        <f>ROUND(I215*H215,2)</f>
        <v>0</v>
      </c>
      <c r="BL215" s="17" t="s">
        <v>139</v>
      </c>
      <c r="BM215" s="224" t="s">
        <v>321</v>
      </c>
    </row>
    <row r="216" s="2" customFormat="1">
      <c r="A216" s="38"/>
      <c r="B216" s="39"/>
      <c r="C216" s="40"/>
      <c r="D216" s="226" t="s">
        <v>141</v>
      </c>
      <c r="E216" s="40"/>
      <c r="F216" s="227" t="s">
        <v>322</v>
      </c>
      <c r="G216" s="40"/>
      <c r="H216" s="40"/>
      <c r="I216" s="228"/>
      <c r="J216" s="40"/>
      <c r="K216" s="40"/>
      <c r="L216" s="44"/>
      <c r="M216" s="229"/>
      <c r="N216" s="230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141</v>
      </c>
      <c r="AU216" s="17" t="s">
        <v>75</v>
      </c>
    </row>
    <row r="217" s="2" customFormat="1">
      <c r="A217" s="38"/>
      <c r="B217" s="39"/>
      <c r="C217" s="40"/>
      <c r="D217" s="231" t="s">
        <v>143</v>
      </c>
      <c r="E217" s="40"/>
      <c r="F217" s="232" t="s">
        <v>323</v>
      </c>
      <c r="G217" s="40"/>
      <c r="H217" s="40"/>
      <c r="I217" s="228"/>
      <c r="J217" s="40"/>
      <c r="K217" s="40"/>
      <c r="L217" s="44"/>
      <c r="M217" s="229"/>
      <c r="N217" s="230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143</v>
      </c>
      <c r="AU217" s="17" t="s">
        <v>75</v>
      </c>
    </row>
    <row r="218" s="2" customFormat="1">
      <c r="A218" s="38"/>
      <c r="B218" s="39"/>
      <c r="C218" s="40"/>
      <c r="D218" s="226" t="s">
        <v>145</v>
      </c>
      <c r="E218" s="40"/>
      <c r="F218" s="233" t="s">
        <v>324</v>
      </c>
      <c r="G218" s="40"/>
      <c r="H218" s="40"/>
      <c r="I218" s="228"/>
      <c r="J218" s="40"/>
      <c r="K218" s="40"/>
      <c r="L218" s="44"/>
      <c r="M218" s="229"/>
      <c r="N218" s="230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75</v>
      </c>
    </row>
    <row r="219" s="14" customFormat="1">
      <c r="A219" s="14"/>
      <c r="B219" s="245"/>
      <c r="C219" s="246"/>
      <c r="D219" s="226" t="s">
        <v>147</v>
      </c>
      <c r="E219" s="247" t="s">
        <v>19</v>
      </c>
      <c r="F219" s="248" t="s">
        <v>325</v>
      </c>
      <c r="G219" s="246"/>
      <c r="H219" s="247" t="s">
        <v>19</v>
      </c>
      <c r="I219" s="249"/>
      <c r="J219" s="246"/>
      <c r="K219" s="246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147</v>
      </c>
      <c r="AU219" s="254" t="s">
        <v>75</v>
      </c>
      <c r="AV219" s="14" t="s">
        <v>78</v>
      </c>
      <c r="AW219" s="14" t="s">
        <v>33</v>
      </c>
      <c r="AX219" s="14" t="s">
        <v>71</v>
      </c>
      <c r="AY219" s="254" t="s">
        <v>133</v>
      </c>
    </row>
    <row r="220" s="13" customFormat="1">
      <c r="A220" s="13"/>
      <c r="B220" s="234"/>
      <c r="C220" s="235"/>
      <c r="D220" s="226" t="s">
        <v>147</v>
      </c>
      <c r="E220" s="236" t="s">
        <v>19</v>
      </c>
      <c r="F220" s="237" t="s">
        <v>175</v>
      </c>
      <c r="G220" s="235"/>
      <c r="H220" s="238">
        <v>5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147</v>
      </c>
      <c r="AU220" s="244" t="s">
        <v>75</v>
      </c>
      <c r="AV220" s="13" t="s">
        <v>75</v>
      </c>
      <c r="AW220" s="13" t="s">
        <v>33</v>
      </c>
      <c r="AX220" s="13" t="s">
        <v>78</v>
      </c>
      <c r="AY220" s="244" t="s">
        <v>133</v>
      </c>
    </row>
    <row r="221" s="2" customFormat="1" ht="16.5" customHeight="1">
      <c r="A221" s="38"/>
      <c r="B221" s="39"/>
      <c r="C221" s="213" t="s">
        <v>326</v>
      </c>
      <c r="D221" s="213" t="s">
        <v>135</v>
      </c>
      <c r="E221" s="214" t="s">
        <v>327</v>
      </c>
      <c r="F221" s="215" t="s">
        <v>328</v>
      </c>
      <c r="G221" s="216" t="s">
        <v>240</v>
      </c>
      <c r="H221" s="217">
        <v>5</v>
      </c>
      <c r="I221" s="218"/>
      <c r="J221" s="219">
        <f>ROUND(I221*H221,2)</f>
        <v>0</v>
      </c>
      <c r="K221" s="215" t="s">
        <v>138</v>
      </c>
      <c r="L221" s="44"/>
      <c r="M221" s="220" t="s">
        <v>19</v>
      </c>
      <c r="N221" s="221" t="s">
        <v>42</v>
      </c>
      <c r="O221" s="84"/>
      <c r="P221" s="222">
        <f>O221*H221</f>
        <v>0</v>
      </c>
      <c r="Q221" s="222">
        <v>0.0001132</v>
      </c>
      <c r="R221" s="222">
        <f>Q221*H221</f>
        <v>0.00056599999999999999</v>
      </c>
      <c r="S221" s="222">
        <v>0</v>
      </c>
      <c r="T221" s="22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4" t="s">
        <v>139</v>
      </c>
      <c r="AT221" s="224" t="s">
        <v>135</v>
      </c>
      <c r="AU221" s="224" t="s">
        <v>75</v>
      </c>
      <c r="AY221" s="17" t="s">
        <v>133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78</v>
      </c>
      <c r="BK221" s="225">
        <f>ROUND(I221*H221,2)</f>
        <v>0</v>
      </c>
      <c r="BL221" s="17" t="s">
        <v>139</v>
      </c>
      <c r="BM221" s="224" t="s">
        <v>329</v>
      </c>
    </row>
    <row r="222" s="2" customFormat="1">
      <c r="A222" s="38"/>
      <c r="B222" s="39"/>
      <c r="C222" s="40"/>
      <c r="D222" s="226" t="s">
        <v>141</v>
      </c>
      <c r="E222" s="40"/>
      <c r="F222" s="227" t="s">
        <v>330</v>
      </c>
      <c r="G222" s="40"/>
      <c r="H222" s="40"/>
      <c r="I222" s="228"/>
      <c r="J222" s="40"/>
      <c r="K222" s="40"/>
      <c r="L222" s="44"/>
      <c r="M222" s="229"/>
      <c r="N222" s="230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141</v>
      </c>
      <c r="AU222" s="17" t="s">
        <v>75</v>
      </c>
    </row>
    <row r="223" s="2" customFormat="1">
      <c r="A223" s="38"/>
      <c r="B223" s="39"/>
      <c r="C223" s="40"/>
      <c r="D223" s="231" t="s">
        <v>143</v>
      </c>
      <c r="E223" s="40"/>
      <c r="F223" s="232" t="s">
        <v>331</v>
      </c>
      <c r="G223" s="40"/>
      <c r="H223" s="40"/>
      <c r="I223" s="228"/>
      <c r="J223" s="40"/>
      <c r="K223" s="40"/>
      <c r="L223" s="44"/>
      <c r="M223" s="229"/>
      <c r="N223" s="230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75</v>
      </c>
    </row>
    <row r="224" s="13" customFormat="1">
      <c r="A224" s="13"/>
      <c r="B224" s="234"/>
      <c r="C224" s="235"/>
      <c r="D224" s="226" t="s">
        <v>147</v>
      </c>
      <c r="E224" s="236" t="s">
        <v>19</v>
      </c>
      <c r="F224" s="237" t="s">
        <v>175</v>
      </c>
      <c r="G224" s="235"/>
      <c r="H224" s="238">
        <v>5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147</v>
      </c>
      <c r="AU224" s="244" t="s">
        <v>75</v>
      </c>
      <c r="AV224" s="13" t="s">
        <v>75</v>
      </c>
      <c r="AW224" s="13" t="s">
        <v>33</v>
      </c>
      <c r="AX224" s="13" t="s">
        <v>78</v>
      </c>
      <c r="AY224" s="244" t="s">
        <v>133</v>
      </c>
    </row>
    <row r="225" s="2" customFormat="1" ht="16.5" customHeight="1">
      <c r="A225" s="38"/>
      <c r="B225" s="39"/>
      <c r="C225" s="213" t="s">
        <v>332</v>
      </c>
      <c r="D225" s="213" t="s">
        <v>135</v>
      </c>
      <c r="E225" s="214" t="s">
        <v>333</v>
      </c>
      <c r="F225" s="215" t="s">
        <v>334</v>
      </c>
      <c r="G225" s="216" t="s">
        <v>240</v>
      </c>
      <c r="H225" s="217">
        <v>5</v>
      </c>
      <c r="I225" s="218"/>
      <c r="J225" s="219">
        <f>ROUND(I225*H225,2)</f>
        <v>0</v>
      </c>
      <c r="K225" s="215" t="s">
        <v>138</v>
      </c>
      <c r="L225" s="44"/>
      <c r="M225" s="220" t="s">
        <v>19</v>
      </c>
      <c r="N225" s="221" t="s">
        <v>42</v>
      </c>
      <c r="O225" s="84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139</v>
      </c>
      <c r="AT225" s="224" t="s">
        <v>135</v>
      </c>
      <c r="AU225" s="224" t="s">
        <v>75</v>
      </c>
      <c r="AY225" s="17" t="s">
        <v>133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78</v>
      </c>
      <c r="BK225" s="225">
        <f>ROUND(I225*H225,2)</f>
        <v>0</v>
      </c>
      <c r="BL225" s="17" t="s">
        <v>139</v>
      </c>
      <c r="BM225" s="224" t="s">
        <v>335</v>
      </c>
    </row>
    <row r="226" s="2" customFormat="1">
      <c r="A226" s="38"/>
      <c r="B226" s="39"/>
      <c r="C226" s="40"/>
      <c r="D226" s="226" t="s">
        <v>141</v>
      </c>
      <c r="E226" s="40"/>
      <c r="F226" s="227" t="s">
        <v>336</v>
      </c>
      <c r="G226" s="40"/>
      <c r="H226" s="40"/>
      <c r="I226" s="228"/>
      <c r="J226" s="40"/>
      <c r="K226" s="40"/>
      <c r="L226" s="44"/>
      <c r="M226" s="229"/>
      <c r="N226" s="230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141</v>
      </c>
      <c r="AU226" s="17" t="s">
        <v>75</v>
      </c>
    </row>
    <row r="227" s="2" customFormat="1">
      <c r="A227" s="38"/>
      <c r="B227" s="39"/>
      <c r="C227" s="40"/>
      <c r="D227" s="231" t="s">
        <v>143</v>
      </c>
      <c r="E227" s="40"/>
      <c r="F227" s="232" t="s">
        <v>337</v>
      </c>
      <c r="G227" s="40"/>
      <c r="H227" s="40"/>
      <c r="I227" s="228"/>
      <c r="J227" s="40"/>
      <c r="K227" s="40"/>
      <c r="L227" s="44"/>
      <c r="M227" s="229"/>
      <c r="N227" s="230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143</v>
      </c>
      <c r="AU227" s="17" t="s">
        <v>75</v>
      </c>
    </row>
    <row r="228" s="2" customFormat="1">
      <c r="A228" s="38"/>
      <c r="B228" s="39"/>
      <c r="C228" s="40"/>
      <c r="D228" s="226" t="s">
        <v>145</v>
      </c>
      <c r="E228" s="40"/>
      <c r="F228" s="233" t="s">
        <v>338</v>
      </c>
      <c r="G228" s="40"/>
      <c r="H228" s="40"/>
      <c r="I228" s="228"/>
      <c r="J228" s="40"/>
      <c r="K228" s="40"/>
      <c r="L228" s="44"/>
      <c r="M228" s="229"/>
      <c r="N228" s="230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75</v>
      </c>
    </row>
    <row r="229" s="2" customFormat="1">
      <c r="A229" s="38"/>
      <c r="B229" s="39"/>
      <c r="C229" s="40"/>
      <c r="D229" s="226" t="s">
        <v>171</v>
      </c>
      <c r="E229" s="40"/>
      <c r="F229" s="233" t="s">
        <v>339</v>
      </c>
      <c r="G229" s="40"/>
      <c r="H229" s="40"/>
      <c r="I229" s="228"/>
      <c r="J229" s="40"/>
      <c r="K229" s="40"/>
      <c r="L229" s="44"/>
      <c r="M229" s="229"/>
      <c r="N229" s="230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171</v>
      </c>
      <c r="AU229" s="17" t="s">
        <v>75</v>
      </c>
    </row>
    <row r="230" s="14" customFormat="1">
      <c r="A230" s="14"/>
      <c r="B230" s="245"/>
      <c r="C230" s="246"/>
      <c r="D230" s="226" t="s">
        <v>147</v>
      </c>
      <c r="E230" s="247" t="s">
        <v>19</v>
      </c>
      <c r="F230" s="248" t="s">
        <v>340</v>
      </c>
      <c r="G230" s="246"/>
      <c r="H230" s="247" t="s">
        <v>19</v>
      </c>
      <c r="I230" s="249"/>
      <c r="J230" s="246"/>
      <c r="K230" s="246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147</v>
      </c>
      <c r="AU230" s="254" t="s">
        <v>75</v>
      </c>
      <c r="AV230" s="14" t="s">
        <v>78</v>
      </c>
      <c r="AW230" s="14" t="s">
        <v>33</v>
      </c>
      <c r="AX230" s="14" t="s">
        <v>71</v>
      </c>
      <c r="AY230" s="254" t="s">
        <v>133</v>
      </c>
    </row>
    <row r="231" s="13" customFormat="1">
      <c r="A231" s="13"/>
      <c r="B231" s="234"/>
      <c r="C231" s="235"/>
      <c r="D231" s="226" t="s">
        <v>147</v>
      </c>
      <c r="E231" s="236" t="s">
        <v>19</v>
      </c>
      <c r="F231" s="237" t="s">
        <v>175</v>
      </c>
      <c r="G231" s="235"/>
      <c r="H231" s="238">
        <v>5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147</v>
      </c>
      <c r="AU231" s="244" t="s">
        <v>75</v>
      </c>
      <c r="AV231" s="13" t="s">
        <v>75</v>
      </c>
      <c r="AW231" s="13" t="s">
        <v>33</v>
      </c>
      <c r="AX231" s="13" t="s">
        <v>78</v>
      </c>
      <c r="AY231" s="244" t="s">
        <v>133</v>
      </c>
    </row>
    <row r="232" s="12" customFormat="1" ht="22.8" customHeight="1">
      <c r="A232" s="12"/>
      <c r="B232" s="197"/>
      <c r="C232" s="198"/>
      <c r="D232" s="199" t="s">
        <v>70</v>
      </c>
      <c r="E232" s="211" t="s">
        <v>341</v>
      </c>
      <c r="F232" s="211" t="s">
        <v>342</v>
      </c>
      <c r="G232" s="198"/>
      <c r="H232" s="198"/>
      <c r="I232" s="201"/>
      <c r="J232" s="212">
        <f>BK232</f>
        <v>0</v>
      </c>
      <c r="K232" s="198"/>
      <c r="L232" s="203"/>
      <c r="M232" s="204"/>
      <c r="N232" s="205"/>
      <c r="O232" s="205"/>
      <c r="P232" s="206">
        <f>SUM(P233:P245)</f>
        <v>0</v>
      </c>
      <c r="Q232" s="205"/>
      <c r="R232" s="206">
        <f>SUM(R233:R245)</f>
        <v>0</v>
      </c>
      <c r="S232" s="205"/>
      <c r="T232" s="207">
        <f>SUM(T233:T245)</f>
        <v>190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8" t="s">
        <v>78</v>
      </c>
      <c r="AT232" s="209" t="s">
        <v>70</v>
      </c>
      <c r="AU232" s="209" t="s">
        <v>78</v>
      </c>
      <c r="AY232" s="208" t="s">
        <v>133</v>
      </c>
      <c r="BK232" s="210">
        <f>SUM(BK233:BK245)</f>
        <v>0</v>
      </c>
    </row>
    <row r="233" s="2" customFormat="1" ht="16.5" customHeight="1">
      <c r="A233" s="38"/>
      <c r="B233" s="39"/>
      <c r="C233" s="213" t="s">
        <v>343</v>
      </c>
      <c r="D233" s="213" t="s">
        <v>135</v>
      </c>
      <c r="E233" s="214" t="s">
        <v>344</v>
      </c>
      <c r="F233" s="215" t="s">
        <v>345</v>
      </c>
      <c r="G233" s="216" t="s">
        <v>195</v>
      </c>
      <c r="H233" s="217">
        <v>6000</v>
      </c>
      <c r="I233" s="218"/>
      <c r="J233" s="219">
        <f>ROUND(I233*H233,2)</f>
        <v>0</v>
      </c>
      <c r="K233" s="215" t="s">
        <v>138</v>
      </c>
      <c r="L233" s="44"/>
      <c r="M233" s="220" t="s">
        <v>19</v>
      </c>
      <c r="N233" s="221" t="s">
        <v>42</v>
      </c>
      <c r="O233" s="84"/>
      <c r="P233" s="222">
        <f>O233*H233</f>
        <v>0</v>
      </c>
      <c r="Q233" s="222">
        <v>0</v>
      </c>
      <c r="R233" s="222">
        <f>Q233*H233</f>
        <v>0</v>
      </c>
      <c r="S233" s="222">
        <v>0.02</v>
      </c>
      <c r="T233" s="223">
        <f>S233*H233</f>
        <v>120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139</v>
      </c>
      <c r="AT233" s="224" t="s">
        <v>135</v>
      </c>
      <c r="AU233" s="224" t="s">
        <v>75</v>
      </c>
      <c r="AY233" s="17" t="s">
        <v>133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78</v>
      </c>
      <c r="BK233" s="225">
        <f>ROUND(I233*H233,2)</f>
        <v>0</v>
      </c>
      <c r="BL233" s="17" t="s">
        <v>139</v>
      </c>
      <c r="BM233" s="224" t="s">
        <v>346</v>
      </c>
    </row>
    <row r="234" s="2" customFormat="1">
      <c r="A234" s="38"/>
      <c r="B234" s="39"/>
      <c r="C234" s="40"/>
      <c r="D234" s="226" t="s">
        <v>141</v>
      </c>
      <c r="E234" s="40"/>
      <c r="F234" s="227" t="s">
        <v>347</v>
      </c>
      <c r="G234" s="40"/>
      <c r="H234" s="40"/>
      <c r="I234" s="228"/>
      <c r="J234" s="40"/>
      <c r="K234" s="40"/>
      <c r="L234" s="44"/>
      <c r="M234" s="229"/>
      <c r="N234" s="230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141</v>
      </c>
      <c r="AU234" s="17" t="s">
        <v>75</v>
      </c>
    </row>
    <row r="235" s="2" customFormat="1">
      <c r="A235" s="38"/>
      <c r="B235" s="39"/>
      <c r="C235" s="40"/>
      <c r="D235" s="231" t="s">
        <v>143</v>
      </c>
      <c r="E235" s="40"/>
      <c r="F235" s="232" t="s">
        <v>348</v>
      </c>
      <c r="G235" s="40"/>
      <c r="H235" s="40"/>
      <c r="I235" s="228"/>
      <c r="J235" s="40"/>
      <c r="K235" s="40"/>
      <c r="L235" s="44"/>
      <c r="M235" s="229"/>
      <c r="N235" s="230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143</v>
      </c>
      <c r="AU235" s="17" t="s">
        <v>75</v>
      </c>
    </row>
    <row r="236" s="2" customFormat="1">
      <c r="A236" s="38"/>
      <c r="B236" s="39"/>
      <c r="C236" s="40"/>
      <c r="D236" s="226" t="s">
        <v>145</v>
      </c>
      <c r="E236" s="40"/>
      <c r="F236" s="233" t="s">
        <v>349</v>
      </c>
      <c r="G236" s="40"/>
      <c r="H236" s="40"/>
      <c r="I236" s="228"/>
      <c r="J236" s="40"/>
      <c r="K236" s="40"/>
      <c r="L236" s="44"/>
      <c r="M236" s="229"/>
      <c r="N236" s="230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75</v>
      </c>
    </row>
    <row r="237" s="2" customFormat="1">
      <c r="A237" s="38"/>
      <c r="B237" s="39"/>
      <c r="C237" s="40"/>
      <c r="D237" s="226" t="s">
        <v>171</v>
      </c>
      <c r="E237" s="40"/>
      <c r="F237" s="233" t="s">
        <v>350</v>
      </c>
      <c r="G237" s="40"/>
      <c r="H237" s="40"/>
      <c r="I237" s="228"/>
      <c r="J237" s="40"/>
      <c r="K237" s="40"/>
      <c r="L237" s="44"/>
      <c r="M237" s="229"/>
      <c r="N237" s="230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171</v>
      </c>
      <c r="AU237" s="17" t="s">
        <v>75</v>
      </c>
    </row>
    <row r="238" s="14" customFormat="1">
      <c r="A238" s="14"/>
      <c r="B238" s="245"/>
      <c r="C238" s="246"/>
      <c r="D238" s="226" t="s">
        <v>147</v>
      </c>
      <c r="E238" s="247" t="s">
        <v>19</v>
      </c>
      <c r="F238" s="248" t="s">
        <v>351</v>
      </c>
      <c r="G238" s="246"/>
      <c r="H238" s="247" t="s">
        <v>19</v>
      </c>
      <c r="I238" s="249"/>
      <c r="J238" s="246"/>
      <c r="K238" s="246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147</v>
      </c>
      <c r="AU238" s="254" t="s">
        <v>75</v>
      </c>
      <c r="AV238" s="14" t="s">
        <v>78</v>
      </c>
      <c r="AW238" s="14" t="s">
        <v>33</v>
      </c>
      <c r="AX238" s="14" t="s">
        <v>71</v>
      </c>
      <c r="AY238" s="254" t="s">
        <v>133</v>
      </c>
    </row>
    <row r="239" s="13" customFormat="1">
      <c r="A239" s="13"/>
      <c r="B239" s="234"/>
      <c r="C239" s="235"/>
      <c r="D239" s="226" t="s">
        <v>147</v>
      </c>
      <c r="E239" s="236" t="s">
        <v>19</v>
      </c>
      <c r="F239" s="237" t="s">
        <v>352</v>
      </c>
      <c r="G239" s="235"/>
      <c r="H239" s="238">
        <v>6000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147</v>
      </c>
      <c r="AU239" s="244" t="s">
        <v>75</v>
      </c>
      <c r="AV239" s="13" t="s">
        <v>75</v>
      </c>
      <c r="AW239" s="13" t="s">
        <v>33</v>
      </c>
      <c r="AX239" s="13" t="s">
        <v>78</v>
      </c>
      <c r="AY239" s="244" t="s">
        <v>133</v>
      </c>
    </row>
    <row r="240" s="2" customFormat="1" ht="16.5" customHeight="1">
      <c r="A240" s="38"/>
      <c r="B240" s="39"/>
      <c r="C240" s="213" t="s">
        <v>353</v>
      </c>
      <c r="D240" s="213" t="s">
        <v>135</v>
      </c>
      <c r="E240" s="214" t="s">
        <v>354</v>
      </c>
      <c r="F240" s="215" t="s">
        <v>355</v>
      </c>
      <c r="G240" s="216" t="s">
        <v>195</v>
      </c>
      <c r="H240" s="217">
        <v>3500</v>
      </c>
      <c r="I240" s="218"/>
      <c r="J240" s="219">
        <f>ROUND(I240*H240,2)</f>
        <v>0</v>
      </c>
      <c r="K240" s="215" t="s">
        <v>138</v>
      </c>
      <c r="L240" s="44"/>
      <c r="M240" s="220" t="s">
        <v>19</v>
      </c>
      <c r="N240" s="221" t="s">
        <v>42</v>
      </c>
      <c r="O240" s="84"/>
      <c r="P240" s="222">
        <f>O240*H240</f>
        <v>0</v>
      </c>
      <c r="Q240" s="222">
        <v>0</v>
      </c>
      <c r="R240" s="222">
        <f>Q240*H240</f>
        <v>0</v>
      </c>
      <c r="S240" s="222">
        <v>0.02</v>
      </c>
      <c r="T240" s="223">
        <f>S240*H240</f>
        <v>70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139</v>
      </c>
      <c r="AT240" s="224" t="s">
        <v>135</v>
      </c>
      <c r="AU240" s="224" t="s">
        <v>75</v>
      </c>
      <c r="AY240" s="17" t="s">
        <v>133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78</v>
      </c>
      <c r="BK240" s="225">
        <f>ROUND(I240*H240,2)</f>
        <v>0</v>
      </c>
      <c r="BL240" s="17" t="s">
        <v>139</v>
      </c>
      <c r="BM240" s="224" t="s">
        <v>356</v>
      </c>
    </row>
    <row r="241" s="2" customFormat="1">
      <c r="A241" s="38"/>
      <c r="B241" s="39"/>
      <c r="C241" s="40"/>
      <c r="D241" s="226" t="s">
        <v>141</v>
      </c>
      <c r="E241" s="40"/>
      <c r="F241" s="227" t="s">
        <v>357</v>
      </c>
      <c r="G241" s="40"/>
      <c r="H241" s="40"/>
      <c r="I241" s="228"/>
      <c r="J241" s="40"/>
      <c r="K241" s="40"/>
      <c r="L241" s="44"/>
      <c r="M241" s="229"/>
      <c r="N241" s="230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141</v>
      </c>
      <c r="AU241" s="17" t="s">
        <v>75</v>
      </c>
    </row>
    <row r="242" s="2" customFormat="1">
      <c r="A242" s="38"/>
      <c r="B242" s="39"/>
      <c r="C242" s="40"/>
      <c r="D242" s="231" t="s">
        <v>143</v>
      </c>
      <c r="E242" s="40"/>
      <c r="F242" s="232" t="s">
        <v>358</v>
      </c>
      <c r="G242" s="40"/>
      <c r="H242" s="40"/>
      <c r="I242" s="228"/>
      <c r="J242" s="40"/>
      <c r="K242" s="40"/>
      <c r="L242" s="44"/>
      <c r="M242" s="229"/>
      <c r="N242" s="230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143</v>
      </c>
      <c r="AU242" s="17" t="s">
        <v>75</v>
      </c>
    </row>
    <row r="243" s="2" customFormat="1">
      <c r="A243" s="38"/>
      <c r="B243" s="39"/>
      <c r="C243" s="40"/>
      <c r="D243" s="226" t="s">
        <v>145</v>
      </c>
      <c r="E243" s="40"/>
      <c r="F243" s="233" t="s">
        <v>349</v>
      </c>
      <c r="G243" s="40"/>
      <c r="H243" s="40"/>
      <c r="I243" s="228"/>
      <c r="J243" s="40"/>
      <c r="K243" s="40"/>
      <c r="L243" s="44"/>
      <c r="M243" s="229"/>
      <c r="N243" s="230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75</v>
      </c>
    </row>
    <row r="244" s="14" customFormat="1">
      <c r="A244" s="14"/>
      <c r="B244" s="245"/>
      <c r="C244" s="246"/>
      <c r="D244" s="226" t="s">
        <v>147</v>
      </c>
      <c r="E244" s="247" t="s">
        <v>19</v>
      </c>
      <c r="F244" s="248" t="s">
        <v>359</v>
      </c>
      <c r="G244" s="246"/>
      <c r="H244" s="247" t="s">
        <v>19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147</v>
      </c>
      <c r="AU244" s="254" t="s">
        <v>75</v>
      </c>
      <c r="AV244" s="14" t="s">
        <v>78</v>
      </c>
      <c r="AW244" s="14" t="s">
        <v>33</v>
      </c>
      <c r="AX244" s="14" t="s">
        <v>71</v>
      </c>
      <c r="AY244" s="254" t="s">
        <v>133</v>
      </c>
    </row>
    <row r="245" s="13" customFormat="1">
      <c r="A245" s="13"/>
      <c r="B245" s="234"/>
      <c r="C245" s="235"/>
      <c r="D245" s="226" t="s">
        <v>147</v>
      </c>
      <c r="E245" s="236" t="s">
        <v>19</v>
      </c>
      <c r="F245" s="237" t="s">
        <v>360</v>
      </c>
      <c r="G245" s="235"/>
      <c r="H245" s="238">
        <v>3500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147</v>
      </c>
      <c r="AU245" s="244" t="s">
        <v>75</v>
      </c>
      <c r="AV245" s="13" t="s">
        <v>75</v>
      </c>
      <c r="AW245" s="13" t="s">
        <v>33</v>
      </c>
      <c r="AX245" s="13" t="s">
        <v>78</v>
      </c>
      <c r="AY245" s="244" t="s">
        <v>133</v>
      </c>
    </row>
    <row r="246" s="12" customFormat="1" ht="22.8" customHeight="1">
      <c r="A246" s="12"/>
      <c r="B246" s="197"/>
      <c r="C246" s="198"/>
      <c r="D246" s="199" t="s">
        <v>70</v>
      </c>
      <c r="E246" s="211" t="s">
        <v>361</v>
      </c>
      <c r="F246" s="211" t="s">
        <v>362</v>
      </c>
      <c r="G246" s="198"/>
      <c r="H246" s="198"/>
      <c r="I246" s="201"/>
      <c r="J246" s="212">
        <f>BK246</f>
        <v>0</v>
      </c>
      <c r="K246" s="198"/>
      <c r="L246" s="203"/>
      <c r="M246" s="204"/>
      <c r="N246" s="205"/>
      <c r="O246" s="205"/>
      <c r="P246" s="206">
        <f>SUM(P247:P250)</f>
        <v>0</v>
      </c>
      <c r="Q246" s="205"/>
      <c r="R246" s="206">
        <f>SUM(R247:R250)</f>
        <v>0</v>
      </c>
      <c r="S246" s="205"/>
      <c r="T246" s="207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8" t="s">
        <v>78</v>
      </c>
      <c r="AT246" s="209" t="s">
        <v>70</v>
      </c>
      <c r="AU246" s="209" t="s">
        <v>78</v>
      </c>
      <c r="AY246" s="208" t="s">
        <v>133</v>
      </c>
      <c r="BK246" s="210">
        <f>SUM(BK247:BK250)</f>
        <v>0</v>
      </c>
    </row>
    <row r="247" s="2" customFormat="1" ht="21.75" customHeight="1">
      <c r="A247" s="38"/>
      <c r="B247" s="39"/>
      <c r="C247" s="213" t="s">
        <v>363</v>
      </c>
      <c r="D247" s="213" t="s">
        <v>135</v>
      </c>
      <c r="E247" s="214" t="s">
        <v>364</v>
      </c>
      <c r="F247" s="215" t="s">
        <v>365</v>
      </c>
      <c r="G247" s="216" t="s">
        <v>168</v>
      </c>
      <c r="H247" s="217">
        <v>2009.6379999999999</v>
      </c>
      <c r="I247" s="218"/>
      <c r="J247" s="219">
        <f>ROUND(I247*H247,2)</f>
        <v>0</v>
      </c>
      <c r="K247" s="215" t="s">
        <v>138</v>
      </c>
      <c r="L247" s="44"/>
      <c r="M247" s="220" t="s">
        <v>19</v>
      </c>
      <c r="N247" s="221" t="s">
        <v>42</v>
      </c>
      <c r="O247" s="84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139</v>
      </c>
      <c r="AT247" s="224" t="s">
        <v>135</v>
      </c>
      <c r="AU247" s="224" t="s">
        <v>75</v>
      </c>
      <c r="AY247" s="17" t="s">
        <v>133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78</v>
      </c>
      <c r="BK247" s="225">
        <f>ROUND(I247*H247,2)</f>
        <v>0</v>
      </c>
      <c r="BL247" s="17" t="s">
        <v>139</v>
      </c>
      <c r="BM247" s="224" t="s">
        <v>366</v>
      </c>
    </row>
    <row r="248" s="2" customFormat="1">
      <c r="A248" s="38"/>
      <c r="B248" s="39"/>
      <c r="C248" s="40"/>
      <c r="D248" s="226" t="s">
        <v>141</v>
      </c>
      <c r="E248" s="40"/>
      <c r="F248" s="227" t="s">
        <v>367</v>
      </c>
      <c r="G248" s="40"/>
      <c r="H248" s="40"/>
      <c r="I248" s="228"/>
      <c r="J248" s="40"/>
      <c r="K248" s="40"/>
      <c r="L248" s="44"/>
      <c r="M248" s="229"/>
      <c r="N248" s="230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141</v>
      </c>
      <c r="AU248" s="17" t="s">
        <v>75</v>
      </c>
    </row>
    <row r="249" s="2" customFormat="1">
      <c r="A249" s="38"/>
      <c r="B249" s="39"/>
      <c r="C249" s="40"/>
      <c r="D249" s="231" t="s">
        <v>143</v>
      </c>
      <c r="E249" s="40"/>
      <c r="F249" s="232" t="s">
        <v>368</v>
      </c>
      <c r="G249" s="40"/>
      <c r="H249" s="40"/>
      <c r="I249" s="228"/>
      <c r="J249" s="40"/>
      <c r="K249" s="40"/>
      <c r="L249" s="44"/>
      <c r="M249" s="229"/>
      <c r="N249" s="230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143</v>
      </c>
      <c r="AU249" s="17" t="s">
        <v>75</v>
      </c>
    </row>
    <row r="250" s="2" customFormat="1">
      <c r="A250" s="38"/>
      <c r="B250" s="39"/>
      <c r="C250" s="40"/>
      <c r="D250" s="226" t="s">
        <v>145</v>
      </c>
      <c r="E250" s="40"/>
      <c r="F250" s="233" t="s">
        <v>369</v>
      </c>
      <c r="G250" s="40"/>
      <c r="H250" s="40"/>
      <c r="I250" s="228"/>
      <c r="J250" s="40"/>
      <c r="K250" s="40"/>
      <c r="L250" s="44"/>
      <c r="M250" s="265"/>
      <c r="N250" s="266"/>
      <c r="O250" s="267"/>
      <c r="P250" s="267"/>
      <c r="Q250" s="267"/>
      <c r="R250" s="267"/>
      <c r="S250" s="267"/>
      <c r="T250" s="26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145</v>
      </c>
      <c r="AU250" s="17" t="s">
        <v>75</v>
      </c>
    </row>
    <row r="251" s="2" customFormat="1" ht="6.96" customHeight="1">
      <c r="A251" s="38"/>
      <c r="B251" s="59"/>
      <c r="C251" s="60"/>
      <c r="D251" s="60"/>
      <c r="E251" s="60"/>
      <c r="F251" s="60"/>
      <c r="G251" s="60"/>
      <c r="H251" s="60"/>
      <c r="I251" s="60"/>
      <c r="J251" s="60"/>
      <c r="K251" s="60"/>
      <c r="L251" s="44"/>
      <c r="M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</row>
  </sheetData>
  <sheetProtection sheet="1" autoFilter="0" formatColumns="0" formatRows="0" objects="1" scenarios="1" spinCount="100000" saltValue="gnx4c9VV108U+QZa7CcHTcva0XlK6TKITekoVqMB8SBm2qdZo5o12tcca8cjwT71f7c1PZqQA0eHBeO61K38Tg==" hashValue="XEDCDLx9v1yDqOadObomMkPcI/Q/Om6j2PW4wVPzdmLzap0B86BtMZg21ZMo/a8I5Rr6xKnx3HewUJdzMhrSmw==" algorithmName="SHA-512" password="CC35"/>
  <autoFilter ref="C93:K2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2_01/121103111"/>
    <hyperlink ref="F105" r:id="rId2" display="https://podminky.urs.cz/item/CS_URS_2022_01/122251105"/>
    <hyperlink ref="F110" r:id="rId3" display="https://podminky.urs.cz/item/CS_URS_2022_01/132251102"/>
    <hyperlink ref="F121" r:id="rId4" display="https://podminky.urs.cz/item/CS_URS_2022_01/171152111"/>
    <hyperlink ref="F126" r:id="rId5" display="https://podminky.urs.cz/item/CS_URS_2022_01/174151101"/>
    <hyperlink ref="F132" r:id="rId6" display="https://podminky.urs.cz/item/CS_URS_2022_01/181152302"/>
    <hyperlink ref="F141" r:id="rId7" display="https://podminky.urs.cz/item/CS_URS_2022_01/181411123"/>
    <hyperlink ref="F146" r:id="rId8" display="https://podminky.urs.cz/item/CS_URS_2022_01/182251101"/>
    <hyperlink ref="F160" r:id="rId9" display="https://podminky.urs.cz/item/CS_URS_2022_01/212751106"/>
    <hyperlink ref="F168" r:id="rId10" display="https://podminky.urs.cz/item/CS_URS_2022_01/464531112"/>
    <hyperlink ref="F175" r:id="rId11" display="https://podminky.urs.cz/item/CS_URS_2022_01/561061131"/>
    <hyperlink ref="F185" r:id="rId12" display="https://podminky.urs.cz/item/CS_URS_2022_01/564762111"/>
    <hyperlink ref="F190" r:id="rId13" display="https://podminky.urs.cz/item/CS_URS_2022_01/564861111"/>
    <hyperlink ref="F197" r:id="rId14" display="https://podminky.urs.cz/item/CS_URS_2022_01/894811141"/>
    <hyperlink ref="F203" r:id="rId15" display="https://podminky.urs.cz/item/CS_URS_2022_01/899621111"/>
    <hyperlink ref="F209" r:id="rId16" display="https://podminky.urs.cz/item/CS_URS_2022_01/916131213"/>
    <hyperlink ref="F217" r:id="rId17" display="https://podminky.urs.cz/item/CS_URS_2022_01/919112213"/>
    <hyperlink ref="F223" r:id="rId18" display="https://podminky.urs.cz/item/CS_URS_2022_01/919122112"/>
    <hyperlink ref="F227" r:id="rId19" display="https://podminky.urs.cz/item/CS_URS_2022_01/919735112"/>
    <hyperlink ref="F235" r:id="rId20" display="https://podminky.urs.cz/item/CS_URS_2022_01/938909311"/>
    <hyperlink ref="F242" r:id="rId21" display="https://podminky.urs.cz/item/CS_URS_2022_01/938909111"/>
    <hyperlink ref="F249" r:id="rId22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8" t="s">
        <v>91</v>
      </c>
      <c r="BA2" s="138" t="s">
        <v>92</v>
      </c>
      <c r="BB2" s="138" t="s">
        <v>93</v>
      </c>
      <c r="BC2" s="138" t="s">
        <v>94</v>
      </c>
      <c r="BD2" s="13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75</v>
      </c>
    </row>
    <row r="4" s="1" customFormat="1" ht="24.96" customHeight="1">
      <c r="B4" s="20"/>
      <c r="D4" s="141" t="s">
        <v>99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 189 – Vodní nádrž Kozlák (část cestní síť), revitalizace koryta, DC25, VC29 v k.ú. Lužec n. Cidlinou</v>
      </c>
      <c r="F7" s="143"/>
      <c r="G7" s="143"/>
      <c r="H7" s="143"/>
      <c r="L7" s="20"/>
    </row>
    <row r="8" s="1" customFormat="1" ht="12" customHeight="1">
      <c r="B8" s="20"/>
      <c r="D8" s="143" t="s">
        <v>100</v>
      </c>
      <c r="L8" s="20"/>
    </row>
    <row r="9" s="2" customFormat="1" ht="16.5" customHeight="1">
      <c r="A9" s="38"/>
      <c r="B9" s="44"/>
      <c r="C9" s="38"/>
      <c r="D9" s="38"/>
      <c r="E9" s="144" t="s">
        <v>101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102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370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2. 12. 2022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19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104</v>
      </c>
      <c r="F17" s="38"/>
      <c r="G17" s="38"/>
      <c r="H17" s="38"/>
      <c r="I17" s="143" t="s">
        <v>28</v>
      </c>
      <c r="J17" s="133" t="s">
        <v>19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29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28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31</v>
      </c>
      <c r="E22" s="38"/>
      <c r="F22" s="38"/>
      <c r="G22" s="38"/>
      <c r="H22" s="38"/>
      <c r="I22" s="143" t="s">
        <v>26</v>
      </c>
      <c r="J22" s="133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3" t="s">
        <v>28</v>
      </c>
      <c r="J23" s="133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34</v>
      </c>
      <c r="E25" s="38"/>
      <c r="F25" s="38"/>
      <c r="G25" s="38"/>
      <c r="H25" s="38"/>
      <c r="I25" s="143" t="s">
        <v>26</v>
      </c>
      <c r="J25" s="133" t="s">
        <v>19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3" t="s">
        <v>28</v>
      </c>
      <c r="J26" s="133" t="s">
        <v>19</v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35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37</v>
      </c>
      <c r="E32" s="38"/>
      <c r="F32" s="38"/>
      <c r="G32" s="38"/>
      <c r="H32" s="38"/>
      <c r="I32" s="38"/>
      <c r="J32" s="154">
        <f>ROUND(J90,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39</v>
      </c>
      <c r="G34" s="38"/>
      <c r="H34" s="38"/>
      <c r="I34" s="155" t="s">
        <v>38</v>
      </c>
      <c r="J34" s="155" t="s">
        <v>40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41</v>
      </c>
      <c r="E35" s="143" t="s">
        <v>42</v>
      </c>
      <c r="F35" s="157">
        <f>ROUND((SUM(BE90:BE177)),  2)</f>
        <v>0</v>
      </c>
      <c r="G35" s="38"/>
      <c r="H35" s="38"/>
      <c r="I35" s="158">
        <v>0.20999999999999999</v>
      </c>
      <c r="J35" s="157">
        <f>ROUND(((SUM(BE90:BE177))*I35),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43</v>
      </c>
      <c r="F36" s="157">
        <f>ROUND((SUM(BF90:BF177)),  2)</f>
        <v>0</v>
      </c>
      <c r="G36" s="38"/>
      <c r="H36" s="38"/>
      <c r="I36" s="158">
        <v>0.14999999999999999</v>
      </c>
      <c r="J36" s="157">
        <f>ROUND(((SUM(BF90:BF177))*I36),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44</v>
      </c>
      <c r="F37" s="157">
        <f>ROUND((SUM(BG90:BG177)),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45</v>
      </c>
      <c r="F38" s="157">
        <f>ROUND((SUM(BH90:BH177)),  2)</f>
        <v>0</v>
      </c>
      <c r="G38" s="38"/>
      <c r="H38" s="38"/>
      <c r="I38" s="158">
        <v>0.14999999999999999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46</v>
      </c>
      <c r="F39" s="157">
        <f>ROUND((SUM(BI90:BI177)),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105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R 189 – Vodní nádrž Kozlák (část cestní síť), revitalizace koryta, DC25, VC29 v k.ú. Lužec n. Cidlinou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101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768/20-2 - SO102 Polní cesta VC 29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Lužec nad Cidlinou</v>
      </c>
      <c r="G56" s="40"/>
      <c r="H56" s="40"/>
      <c r="I56" s="32" t="s">
        <v>23</v>
      </c>
      <c r="J56" s="72" t="str">
        <f>IF(J14="","",J14)</f>
        <v>2. 12. 2022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SPÚ ČR Pobočka Hradec Králové</v>
      </c>
      <c r="G58" s="40"/>
      <c r="H58" s="40"/>
      <c r="I58" s="32" t="s">
        <v>31</v>
      </c>
      <c r="J58" s="36" t="str">
        <f>E23</f>
        <v>NDCon s.r.o.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NDCon s.r.o.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69</v>
      </c>
      <c r="D63" s="40"/>
      <c r="E63" s="40"/>
      <c r="F63" s="40"/>
      <c r="G63" s="40"/>
      <c r="H63" s="40"/>
      <c r="I63" s="40"/>
      <c r="J63" s="102">
        <f>J90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5"/>
      <c r="D65" s="182" t="s">
        <v>110</v>
      </c>
      <c r="E65" s="183"/>
      <c r="F65" s="183"/>
      <c r="G65" s="183"/>
      <c r="H65" s="183"/>
      <c r="I65" s="183"/>
      <c r="J65" s="184">
        <f>J92</f>
        <v>0</v>
      </c>
      <c r="K65" s="125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5"/>
      <c r="D66" s="182" t="s">
        <v>113</v>
      </c>
      <c r="E66" s="183"/>
      <c r="F66" s="183"/>
      <c r="G66" s="183"/>
      <c r="H66" s="183"/>
      <c r="I66" s="183"/>
      <c r="J66" s="184">
        <f>J137</f>
        <v>0</v>
      </c>
      <c r="K66" s="125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5"/>
      <c r="D67" s="182" t="s">
        <v>116</v>
      </c>
      <c r="E67" s="183"/>
      <c r="F67" s="183"/>
      <c r="G67" s="183"/>
      <c r="H67" s="183"/>
      <c r="I67" s="183"/>
      <c r="J67" s="184">
        <f>J159</f>
        <v>0</v>
      </c>
      <c r="K67" s="125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5"/>
      <c r="D68" s="182" t="s">
        <v>117</v>
      </c>
      <c r="E68" s="183"/>
      <c r="F68" s="183"/>
      <c r="G68" s="183"/>
      <c r="H68" s="183"/>
      <c r="I68" s="183"/>
      <c r="J68" s="184">
        <f>J173</f>
        <v>0</v>
      </c>
      <c r="K68" s="125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118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70" t="str">
        <f>E7</f>
        <v>R 189 – Vodní nádrž Kozlák (část cestní síť), revitalizace koryta, DC25, VC29 v k.ú. Lužec n. Cidlinou</v>
      </c>
      <c r="F78" s="32"/>
      <c r="G78" s="32"/>
      <c r="H78" s="32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100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70" t="s">
        <v>101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102</v>
      </c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E11</f>
        <v>768/20-2 - SO102 Polní cesta VC 29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>Lužec nad Cidlinou</v>
      </c>
      <c r="G84" s="40"/>
      <c r="H84" s="40"/>
      <c r="I84" s="32" t="s">
        <v>23</v>
      </c>
      <c r="J84" s="72" t="str">
        <f>IF(J14="","",J14)</f>
        <v>2. 12. 2022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E17</f>
        <v>SPÚ ČR Pobočka Hradec Králové</v>
      </c>
      <c r="G86" s="40"/>
      <c r="H86" s="40"/>
      <c r="I86" s="32" t="s">
        <v>31</v>
      </c>
      <c r="J86" s="36" t="str">
        <f>E23</f>
        <v>NDCon s.r.o.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IF(E20="","",E20)</f>
        <v>Vyplň údaj</v>
      </c>
      <c r="G87" s="40"/>
      <c r="H87" s="40"/>
      <c r="I87" s="32" t="s">
        <v>34</v>
      </c>
      <c r="J87" s="36" t="str">
        <f>E26</f>
        <v>NDCon s.r.o.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6"/>
      <c r="B89" s="187"/>
      <c r="C89" s="188" t="s">
        <v>119</v>
      </c>
      <c r="D89" s="189" t="s">
        <v>56</v>
      </c>
      <c r="E89" s="189" t="s">
        <v>52</v>
      </c>
      <c r="F89" s="189" t="s">
        <v>53</v>
      </c>
      <c r="G89" s="189" t="s">
        <v>120</v>
      </c>
      <c r="H89" s="189" t="s">
        <v>121</v>
      </c>
      <c r="I89" s="189" t="s">
        <v>122</v>
      </c>
      <c r="J89" s="189" t="s">
        <v>107</v>
      </c>
      <c r="K89" s="190" t="s">
        <v>123</v>
      </c>
      <c r="L89" s="191"/>
      <c r="M89" s="92" t="s">
        <v>19</v>
      </c>
      <c r="N89" s="93" t="s">
        <v>41</v>
      </c>
      <c r="O89" s="93" t="s">
        <v>124</v>
      </c>
      <c r="P89" s="93" t="s">
        <v>125</v>
      </c>
      <c r="Q89" s="93" t="s">
        <v>126</v>
      </c>
      <c r="R89" s="93" t="s">
        <v>127</v>
      </c>
      <c r="S89" s="93" t="s">
        <v>128</v>
      </c>
      <c r="T89" s="94" t="s">
        <v>129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8"/>
      <c r="B90" s="39"/>
      <c r="C90" s="99" t="s">
        <v>130</v>
      </c>
      <c r="D90" s="40"/>
      <c r="E90" s="40"/>
      <c r="F90" s="40"/>
      <c r="G90" s="40"/>
      <c r="H90" s="40"/>
      <c r="I90" s="40"/>
      <c r="J90" s="192">
        <f>BK90</f>
        <v>0</v>
      </c>
      <c r="K90" s="40"/>
      <c r="L90" s="44"/>
      <c r="M90" s="95"/>
      <c r="N90" s="193"/>
      <c r="O90" s="96"/>
      <c r="P90" s="194">
        <f>P91</f>
        <v>0</v>
      </c>
      <c r="Q90" s="96"/>
      <c r="R90" s="194">
        <f>R91</f>
        <v>1681.3311816800001</v>
      </c>
      <c r="S90" s="96"/>
      <c r="T90" s="195">
        <f>T91</f>
        <v>180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108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70</v>
      </c>
      <c r="E91" s="200" t="s">
        <v>131</v>
      </c>
      <c r="F91" s="200" t="s">
        <v>132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P92+P137+P159+P173</f>
        <v>0</v>
      </c>
      <c r="Q91" s="205"/>
      <c r="R91" s="206">
        <f>R92+R137+R159+R173</f>
        <v>1681.3311816800001</v>
      </c>
      <c r="S91" s="205"/>
      <c r="T91" s="207">
        <f>T92+T137+T159+T173</f>
        <v>180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78</v>
      </c>
      <c r="AT91" s="209" t="s">
        <v>70</v>
      </c>
      <c r="AU91" s="209" t="s">
        <v>71</v>
      </c>
      <c r="AY91" s="208" t="s">
        <v>133</v>
      </c>
      <c r="BK91" s="210">
        <f>BK92+BK137+BK159+BK173</f>
        <v>0</v>
      </c>
    </row>
    <row r="92" s="12" customFormat="1" ht="22.8" customHeight="1">
      <c r="A92" s="12"/>
      <c r="B92" s="197"/>
      <c r="C92" s="198"/>
      <c r="D92" s="199" t="s">
        <v>70</v>
      </c>
      <c r="E92" s="211" t="s">
        <v>78</v>
      </c>
      <c r="F92" s="211" t="s">
        <v>134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SUM(P93:P136)</f>
        <v>0</v>
      </c>
      <c r="Q92" s="205"/>
      <c r="R92" s="206">
        <f>SUM(R93:R136)</f>
        <v>413.91375899999997</v>
      </c>
      <c r="S92" s="205"/>
      <c r="T92" s="207">
        <f>SUM(T93:T136)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78</v>
      </c>
      <c r="AT92" s="209" t="s">
        <v>70</v>
      </c>
      <c r="AU92" s="209" t="s">
        <v>78</v>
      </c>
      <c r="AY92" s="208" t="s">
        <v>133</v>
      </c>
      <c r="BK92" s="210">
        <f>SUM(BK93:BK136)</f>
        <v>0</v>
      </c>
    </row>
    <row r="93" s="2" customFormat="1" ht="21.75" customHeight="1">
      <c r="A93" s="38"/>
      <c r="B93" s="39"/>
      <c r="C93" s="213" t="s">
        <v>78</v>
      </c>
      <c r="D93" s="213" t="s">
        <v>135</v>
      </c>
      <c r="E93" s="214" t="s">
        <v>150</v>
      </c>
      <c r="F93" s="215" t="s">
        <v>151</v>
      </c>
      <c r="G93" s="216" t="s">
        <v>93</v>
      </c>
      <c r="H93" s="217">
        <v>44.859999999999999</v>
      </c>
      <c r="I93" s="218"/>
      <c r="J93" s="219">
        <f>ROUND(I93*H93,2)</f>
        <v>0</v>
      </c>
      <c r="K93" s="215" t="s">
        <v>138</v>
      </c>
      <c r="L93" s="44"/>
      <c r="M93" s="220" t="s">
        <v>19</v>
      </c>
      <c r="N93" s="221" t="s">
        <v>42</v>
      </c>
      <c r="O93" s="84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4" t="s">
        <v>139</v>
      </c>
      <c r="AT93" s="224" t="s">
        <v>135</v>
      </c>
      <c r="AU93" s="224" t="s">
        <v>75</v>
      </c>
      <c r="AY93" s="17" t="s">
        <v>133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7" t="s">
        <v>78</v>
      </c>
      <c r="BK93" s="225">
        <f>ROUND(I93*H93,2)</f>
        <v>0</v>
      </c>
      <c r="BL93" s="17" t="s">
        <v>139</v>
      </c>
      <c r="BM93" s="224" t="s">
        <v>152</v>
      </c>
    </row>
    <row r="94" s="2" customFormat="1">
      <c r="A94" s="38"/>
      <c r="B94" s="39"/>
      <c r="C94" s="40"/>
      <c r="D94" s="226" t="s">
        <v>141</v>
      </c>
      <c r="E94" s="40"/>
      <c r="F94" s="227" t="s">
        <v>153</v>
      </c>
      <c r="G94" s="40"/>
      <c r="H94" s="40"/>
      <c r="I94" s="228"/>
      <c r="J94" s="40"/>
      <c r="K94" s="40"/>
      <c r="L94" s="44"/>
      <c r="M94" s="229"/>
      <c r="N94" s="230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141</v>
      </c>
      <c r="AU94" s="17" t="s">
        <v>75</v>
      </c>
    </row>
    <row r="95" s="2" customFormat="1">
      <c r="A95" s="38"/>
      <c r="B95" s="39"/>
      <c r="C95" s="40"/>
      <c r="D95" s="231" t="s">
        <v>143</v>
      </c>
      <c r="E95" s="40"/>
      <c r="F95" s="232" t="s">
        <v>154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75</v>
      </c>
    </row>
    <row r="96" s="2" customFormat="1">
      <c r="A96" s="38"/>
      <c r="B96" s="39"/>
      <c r="C96" s="40"/>
      <c r="D96" s="226" t="s">
        <v>145</v>
      </c>
      <c r="E96" s="40"/>
      <c r="F96" s="233" t="s">
        <v>155</v>
      </c>
      <c r="G96" s="40"/>
      <c r="H96" s="40"/>
      <c r="I96" s="228"/>
      <c r="J96" s="40"/>
      <c r="K96" s="40"/>
      <c r="L96" s="44"/>
      <c r="M96" s="229"/>
      <c r="N96" s="230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145</v>
      </c>
      <c r="AU96" s="17" t="s">
        <v>75</v>
      </c>
    </row>
    <row r="97" s="13" customFormat="1">
      <c r="A97" s="13"/>
      <c r="B97" s="234"/>
      <c r="C97" s="235"/>
      <c r="D97" s="226" t="s">
        <v>147</v>
      </c>
      <c r="E97" s="236" t="s">
        <v>19</v>
      </c>
      <c r="F97" s="237" t="s">
        <v>371</v>
      </c>
      <c r="G97" s="235"/>
      <c r="H97" s="238">
        <v>44.859999999999999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147</v>
      </c>
      <c r="AU97" s="244" t="s">
        <v>75</v>
      </c>
      <c r="AV97" s="13" t="s">
        <v>75</v>
      </c>
      <c r="AW97" s="13" t="s">
        <v>33</v>
      </c>
      <c r="AX97" s="13" t="s">
        <v>78</v>
      </c>
      <c r="AY97" s="244" t="s">
        <v>133</v>
      </c>
    </row>
    <row r="98" s="2" customFormat="1" ht="16.5" customHeight="1">
      <c r="A98" s="38"/>
      <c r="B98" s="39"/>
      <c r="C98" s="255" t="s">
        <v>75</v>
      </c>
      <c r="D98" s="255" t="s">
        <v>165</v>
      </c>
      <c r="E98" s="256" t="s">
        <v>166</v>
      </c>
      <c r="F98" s="257" t="s">
        <v>167</v>
      </c>
      <c r="G98" s="258" t="s">
        <v>168</v>
      </c>
      <c r="H98" s="259">
        <v>413.89999999999998</v>
      </c>
      <c r="I98" s="260"/>
      <c r="J98" s="261">
        <f>ROUND(I98*H98,2)</f>
        <v>0</v>
      </c>
      <c r="K98" s="257" t="s">
        <v>138</v>
      </c>
      <c r="L98" s="262"/>
      <c r="M98" s="263" t="s">
        <v>19</v>
      </c>
      <c r="N98" s="264" t="s">
        <v>42</v>
      </c>
      <c r="O98" s="84"/>
      <c r="P98" s="222">
        <f>O98*H98</f>
        <v>0</v>
      </c>
      <c r="Q98" s="222">
        <v>1</v>
      </c>
      <c r="R98" s="222">
        <f>Q98*H98</f>
        <v>413.89999999999998</v>
      </c>
      <c r="S98" s="222">
        <v>0</v>
      </c>
      <c r="T98" s="22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4" t="s">
        <v>169</v>
      </c>
      <c r="AT98" s="224" t="s">
        <v>165</v>
      </c>
      <c r="AU98" s="224" t="s">
        <v>75</v>
      </c>
      <c r="AY98" s="17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7" t="s">
        <v>78</v>
      </c>
      <c r="BK98" s="225">
        <f>ROUND(I98*H98,2)</f>
        <v>0</v>
      </c>
      <c r="BL98" s="17" t="s">
        <v>139</v>
      </c>
      <c r="BM98" s="224" t="s">
        <v>170</v>
      </c>
    </row>
    <row r="99" s="2" customFormat="1">
      <c r="A99" s="38"/>
      <c r="B99" s="39"/>
      <c r="C99" s="40"/>
      <c r="D99" s="226" t="s">
        <v>141</v>
      </c>
      <c r="E99" s="40"/>
      <c r="F99" s="227" t="s">
        <v>167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141</v>
      </c>
      <c r="AU99" s="17" t="s">
        <v>75</v>
      </c>
    </row>
    <row r="100" s="2" customFormat="1">
      <c r="A100" s="38"/>
      <c r="B100" s="39"/>
      <c r="C100" s="40"/>
      <c r="D100" s="226" t="s">
        <v>171</v>
      </c>
      <c r="E100" s="40"/>
      <c r="F100" s="233" t="s">
        <v>172</v>
      </c>
      <c r="G100" s="40"/>
      <c r="H100" s="40"/>
      <c r="I100" s="228"/>
      <c r="J100" s="40"/>
      <c r="K100" s="40"/>
      <c r="L100" s="44"/>
      <c r="M100" s="229"/>
      <c r="N100" s="230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171</v>
      </c>
      <c r="AU100" s="17" t="s">
        <v>75</v>
      </c>
    </row>
    <row r="101" s="14" customFormat="1">
      <c r="A101" s="14"/>
      <c r="B101" s="245"/>
      <c r="C101" s="246"/>
      <c r="D101" s="226" t="s">
        <v>147</v>
      </c>
      <c r="E101" s="247" t="s">
        <v>19</v>
      </c>
      <c r="F101" s="248" t="s">
        <v>173</v>
      </c>
      <c r="G101" s="246"/>
      <c r="H101" s="247" t="s">
        <v>19</v>
      </c>
      <c r="I101" s="249"/>
      <c r="J101" s="246"/>
      <c r="K101" s="246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147</v>
      </c>
      <c r="AU101" s="254" t="s">
        <v>75</v>
      </c>
      <c r="AV101" s="14" t="s">
        <v>78</v>
      </c>
      <c r="AW101" s="14" t="s">
        <v>33</v>
      </c>
      <c r="AX101" s="14" t="s">
        <v>71</v>
      </c>
      <c r="AY101" s="254" t="s">
        <v>133</v>
      </c>
    </row>
    <row r="102" s="13" customFormat="1">
      <c r="A102" s="13"/>
      <c r="B102" s="234"/>
      <c r="C102" s="235"/>
      <c r="D102" s="226" t="s">
        <v>147</v>
      </c>
      <c r="E102" s="236" t="s">
        <v>19</v>
      </c>
      <c r="F102" s="237" t="s">
        <v>372</v>
      </c>
      <c r="G102" s="235"/>
      <c r="H102" s="238">
        <v>413.89999999999998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147</v>
      </c>
      <c r="AU102" s="244" t="s">
        <v>75</v>
      </c>
      <c r="AV102" s="13" t="s">
        <v>75</v>
      </c>
      <c r="AW102" s="13" t="s">
        <v>33</v>
      </c>
      <c r="AX102" s="13" t="s">
        <v>78</v>
      </c>
      <c r="AY102" s="244" t="s">
        <v>133</v>
      </c>
    </row>
    <row r="103" s="2" customFormat="1" ht="21.75" customHeight="1">
      <c r="A103" s="38"/>
      <c r="B103" s="39"/>
      <c r="C103" s="213" t="s">
        <v>95</v>
      </c>
      <c r="D103" s="213" t="s">
        <v>135</v>
      </c>
      <c r="E103" s="214" t="s">
        <v>176</v>
      </c>
      <c r="F103" s="215" t="s">
        <v>177</v>
      </c>
      <c r="G103" s="216" t="s">
        <v>93</v>
      </c>
      <c r="H103" s="217">
        <v>206.94999999999999</v>
      </c>
      <c r="I103" s="218"/>
      <c r="J103" s="219">
        <f>ROUND(I103*H103,2)</f>
        <v>0</v>
      </c>
      <c r="K103" s="215" t="s">
        <v>138</v>
      </c>
      <c r="L103" s="44"/>
      <c r="M103" s="220" t="s">
        <v>19</v>
      </c>
      <c r="N103" s="221" t="s">
        <v>42</v>
      </c>
      <c r="O103" s="84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4" t="s">
        <v>139</v>
      </c>
      <c r="AT103" s="224" t="s">
        <v>135</v>
      </c>
      <c r="AU103" s="224" t="s">
        <v>75</v>
      </c>
      <c r="AY103" s="17" t="s">
        <v>133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7" t="s">
        <v>78</v>
      </c>
      <c r="BK103" s="225">
        <f>ROUND(I103*H103,2)</f>
        <v>0</v>
      </c>
      <c r="BL103" s="17" t="s">
        <v>139</v>
      </c>
      <c r="BM103" s="224" t="s">
        <v>178</v>
      </c>
    </row>
    <row r="104" s="2" customFormat="1">
      <c r="A104" s="38"/>
      <c r="B104" s="39"/>
      <c r="C104" s="40"/>
      <c r="D104" s="226" t="s">
        <v>141</v>
      </c>
      <c r="E104" s="40"/>
      <c r="F104" s="227" t="s">
        <v>179</v>
      </c>
      <c r="G104" s="40"/>
      <c r="H104" s="40"/>
      <c r="I104" s="228"/>
      <c r="J104" s="40"/>
      <c r="K104" s="40"/>
      <c r="L104" s="44"/>
      <c r="M104" s="229"/>
      <c r="N104" s="23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141</v>
      </c>
      <c r="AU104" s="17" t="s">
        <v>75</v>
      </c>
    </row>
    <row r="105" s="2" customFormat="1">
      <c r="A105" s="38"/>
      <c r="B105" s="39"/>
      <c r="C105" s="40"/>
      <c r="D105" s="231" t="s">
        <v>143</v>
      </c>
      <c r="E105" s="40"/>
      <c r="F105" s="232" t="s">
        <v>180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143</v>
      </c>
      <c r="AU105" s="17" t="s">
        <v>75</v>
      </c>
    </row>
    <row r="106" s="2" customFormat="1">
      <c r="A106" s="38"/>
      <c r="B106" s="39"/>
      <c r="C106" s="40"/>
      <c r="D106" s="226" t="s">
        <v>145</v>
      </c>
      <c r="E106" s="40"/>
      <c r="F106" s="233" t="s">
        <v>181</v>
      </c>
      <c r="G106" s="40"/>
      <c r="H106" s="40"/>
      <c r="I106" s="228"/>
      <c r="J106" s="40"/>
      <c r="K106" s="40"/>
      <c r="L106" s="44"/>
      <c r="M106" s="229"/>
      <c r="N106" s="23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145</v>
      </c>
      <c r="AU106" s="17" t="s">
        <v>75</v>
      </c>
    </row>
    <row r="107" s="13" customFormat="1">
      <c r="A107" s="13"/>
      <c r="B107" s="234"/>
      <c r="C107" s="235"/>
      <c r="D107" s="226" t="s">
        <v>147</v>
      </c>
      <c r="E107" s="236" t="s">
        <v>19</v>
      </c>
      <c r="F107" s="237" t="s">
        <v>373</v>
      </c>
      <c r="G107" s="235"/>
      <c r="H107" s="238">
        <v>206.94999999999999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147</v>
      </c>
      <c r="AU107" s="244" t="s">
        <v>75</v>
      </c>
      <c r="AV107" s="13" t="s">
        <v>75</v>
      </c>
      <c r="AW107" s="13" t="s">
        <v>33</v>
      </c>
      <c r="AX107" s="13" t="s">
        <v>78</v>
      </c>
      <c r="AY107" s="244" t="s">
        <v>133</v>
      </c>
    </row>
    <row r="108" s="2" customFormat="1" ht="16.5" customHeight="1">
      <c r="A108" s="38"/>
      <c r="B108" s="39"/>
      <c r="C108" s="213" t="s">
        <v>139</v>
      </c>
      <c r="D108" s="213" t="s">
        <v>135</v>
      </c>
      <c r="E108" s="214" t="s">
        <v>184</v>
      </c>
      <c r="F108" s="215" t="s">
        <v>185</v>
      </c>
      <c r="G108" s="216" t="s">
        <v>93</v>
      </c>
      <c r="H108" s="217">
        <v>4.7999999999999998</v>
      </c>
      <c r="I108" s="218"/>
      <c r="J108" s="219">
        <f>ROUND(I108*H108,2)</f>
        <v>0</v>
      </c>
      <c r="K108" s="215" t="s">
        <v>138</v>
      </c>
      <c r="L108" s="44"/>
      <c r="M108" s="220" t="s">
        <v>19</v>
      </c>
      <c r="N108" s="221" t="s">
        <v>42</v>
      </c>
      <c r="O108" s="84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4" t="s">
        <v>139</v>
      </c>
      <c r="AT108" s="224" t="s">
        <v>135</v>
      </c>
      <c r="AU108" s="224" t="s">
        <v>75</v>
      </c>
      <c r="AY108" s="17" t="s">
        <v>133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78</v>
      </c>
      <c r="BK108" s="225">
        <f>ROUND(I108*H108,2)</f>
        <v>0</v>
      </c>
      <c r="BL108" s="17" t="s">
        <v>139</v>
      </c>
      <c r="BM108" s="224" t="s">
        <v>186</v>
      </c>
    </row>
    <row r="109" s="2" customFormat="1">
      <c r="A109" s="38"/>
      <c r="B109" s="39"/>
      <c r="C109" s="40"/>
      <c r="D109" s="226" t="s">
        <v>141</v>
      </c>
      <c r="E109" s="40"/>
      <c r="F109" s="227" t="s">
        <v>187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141</v>
      </c>
      <c r="AU109" s="17" t="s">
        <v>75</v>
      </c>
    </row>
    <row r="110" s="2" customFormat="1">
      <c r="A110" s="38"/>
      <c r="B110" s="39"/>
      <c r="C110" s="40"/>
      <c r="D110" s="231" t="s">
        <v>143</v>
      </c>
      <c r="E110" s="40"/>
      <c r="F110" s="232" t="s">
        <v>188</v>
      </c>
      <c r="G110" s="40"/>
      <c r="H110" s="40"/>
      <c r="I110" s="228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143</v>
      </c>
      <c r="AU110" s="17" t="s">
        <v>75</v>
      </c>
    </row>
    <row r="111" s="2" customFormat="1">
      <c r="A111" s="38"/>
      <c r="B111" s="39"/>
      <c r="C111" s="40"/>
      <c r="D111" s="226" t="s">
        <v>145</v>
      </c>
      <c r="E111" s="40"/>
      <c r="F111" s="233" t="s">
        <v>189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145</v>
      </c>
      <c r="AU111" s="17" t="s">
        <v>75</v>
      </c>
    </row>
    <row r="112" s="14" customFormat="1">
      <c r="A112" s="14"/>
      <c r="B112" s="245"/>
      <c r="C112" s="246"/>
      <c r="D112" s="226" t="s">
        <v>147</v>
      </c>
      <c r="E112" s="247" t="s">
        <v>19</v>
      </c>
      <c r="F112" s="248" t="s">
        <v>190</v>
      </c>
      <c r="G112" s="246"/>
      <c r="H112" s="247" t="s">
        <v>19</v>
      </c>
      <c r="I112" s="249"/>
      <c r="J112" s="246"/>
      <c r="K112" s="246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147</v>
      </c>
      <c r="AU112" s="254" t="s">
        <v>75</v>
      </c>
      <c r="AV112" s="14" t="s">
        <v>78</v>
      </c>
      <c r="AW112" s="14" t="s">
        <v>33</v>
      </c>
      <c r="AX112" s="14" t="s">
        <v>71</v>
      </c>
      <c r="AY112" s="254" t="s">
        <v>133</v>
      </c>
    </row>
    <row r="113" s="13" customFormat="1">
      <c r="A113" s="13"/>
      <c r="B113" s="234"/>
      <c r="C113" s="235"/>
      <c r="D113" s="226" t="s">
        <v>147</v>
      </c>
      <c r="E113" s="236" t="s">
        <v>19</v>
      </c>
      <c r="F113" s="237" t="s">
        <v>374</v>
      </c>
      <c r="G113" s="235"/>
      <c r="H113" s="238">
        <v>4.7999999999999998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147</v>
      </c>
      <c r="AU113" s="244" t="s">
        <v>75</v>
      </c>
      <c r="AV113" s="13" t="s">
        <v>75</v>
      </c>
      <c r="AW113" s="13" t="s">
        <v>33</v>
      </c>
      <c r="AX113" s="13" t="s">
        <v>78</v>
      </c>
      <c r="AY113" s="244" t="s">
        <v>133</v>
      </c>
    </row>
    <row r="114" s="2" customFormat="1" ht="16.5" customHeight="1">
      <c r="A114" s="38"/>
      <c r="B114" s="39"/>
      <c r="C114" s="213" t="s">
        <v>175</v>
      </c>
      <c r="D114" s="213" t="s">
        <v>135</v>
      </c>
      <c r="E114" s="214" t="s">
        <v>193</v>
      </c>
      <c r="F114" s="215" t="s">
        <v>194</v>
      </c>
      <c r="G114" s="216" t="s">
        <v>195</v>
      </c>
      <c r="H114" s="217">
        <v>1391.954</v>
      </c>
      <c r="I114" s="218"/>
      <c r="J114" s="219">
        <f>ROUND(I114*H114,2)</f>
        <v>0</v>
      </c>
      <c r="K114" s="215" t="s">
        <v>138</v>
      </c>
      <c r="L114" s="44"/>
      <c r="M114" s="220" t="s">
        <v>19</v>
      </c>
      <c r="N114" s="221" t="s">
        <v>42</v>
      </c>
      <c r="O114" s="84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4" t="s">
        <v>139</v>
      </c>
      <c r="AT114" s="224" t="s">
        <v>135</v>
      </c>
      <c r="AU114" s="224" t="s">
        <v>75</v>
      </c>
      <c r="AY114" s="17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78</v>
      </c>
      <c r="BK114" s="225">
        <f>ROUND(I114*H114,2)</f>
        <v>0</v>
      </c>
      <c r="BL114" s="17" t="s">
        <v>139</v>
      </c>
      <c r="BM114" s="224" t="s">
        <v>196</v>
      </c>
    </row>
    <row r="115" s="2" customFormat="1">
      <c r="A115" s="38"/>
      <c r="B115" s="39"/>
      <c r="C115" s="40"/>
      <c r="D115" s="226" t="s">
        <v>141</v>
      </c>
      <c r="E115" s="40"/>
      <c r="F115" s="227" t="s">
        <v>197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141</v>
      </c>
      <c r="AU115" s="17" t="s">
        <v>75</v>
      </c>
    </row>
    <row r="116" s="2" customFormat="1">
      <c r="A116" s="38"/>
      <c r="B116" s="39"/>
      <c r="C116" s="40"/>
      <c r="D116" s="231" t="s">
        <v>143</v>
      </c>
      <c r="E116" s="40"/>
      <c r="F116" s="232" t="s">
        <v>198</v>
      </c>
      <c r="G116" s="40"/>
      <c r="H116" s="40"/>
      <c r="I116" s="228"/>
      <c r="J116" s="40"/>
      <c r="K116" s="40"/>
      <c r="L116" s="44"/>
      <c r="M116" s="229"/>
      <c r="N116" s="230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143</v>
      </c>
      <c r="AU116" s="17" t="s">
        <v>75</v>
      </c>
    </row>
    <row r="117" s="2" customFormat="1">
      <c r="A117" s="38"/>
      <c r="B117" s="39"/>
      <c r="C117" s="40"/>
      <c r="D117" s="226" t="s">
        <v>171</v>
      </c>
      <c r="E117" s="40"/>
      <c r="F117" s="233" t="s">
        <v>199</v>
      </c>
      <c r="G117" s="40"/>
      <c r="H117" s="40"/>
      <c r="I117" s="228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171</v>
      </c>
      <c r="AU117" s="17" t="s">
        <v>75</v>
      </c>
    </row>
    <row r="118" s="14" customFormat="1">
      <c r="A118" s="14"/>
      <c r="B118" s="245"/>
      <c r="C118" s="246"/>
      <c r="D118" s="226" t="s">
        <v>147</v>
      </c>
      <c r="E118" s="247" t="s">
        <v>19</v>
      </c>
      <c r="F118" s="248" t="s">
        <v>200</v>
      </c>
      <c r="G118" s="246"/>
      <c r="H118" s="247" t="s">
        <v>19</v>
      </c>
      <c r="I118" s="249"/>
      <c r="J118" s="246"/>
      <c r="K118" s="246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147</v>
      </c>
      <c r="AU118" s="254" t="s">
        <v>75</v>
      </c>
      <c r="AV118" s="14" t="s">
        <v>78</v>
      </c>
      <c r="AW118" s="14" t="s">
        <v>33</v>
      </c>
      <c r="AX118" s="14" t="s">
        <v>71</v>
      </c>
      <c r="AY118" s="254" t="s">
        <v>133</v>
      </c>
    </row>
    <row r="119" s="13" customFormat="1">
      <c r="A119" s="13"/>
      <c r="B119" s="234"/>
      <c r="C119" s="235"/>
      <c r="D119" s="226" t="s">
        <v>147</v>
      </c>
      <c r="E119" s="236" t="s">
        <v>19</v>
      </c>
      <c r="F119" s="237" t="s">
        <v>375</v>
      </c>
      <c r="G119" s="235"/>
      <c r="H119" s="238">
        <v>1391.954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147</v>
      </c>
      <c r="AU119" s="244" t="s">
        <v>75</v>
      </c>
      <c r="AV119" s="13" t="s">
        <v>75</v>
      </c>
      <c r="AW119" s="13" t="s">
        <v>33</v>
      </c>
      <c r="AX119" s="13" t="s">
        <v>78</v>
      </c>
      <c r="AY119" s="244" t="s">
        <v>133</v>
      </c>
    </row>
    <row r="120" s="2" customFormat="1" ht="16.5" customHeight="1">
      <c r="A120" s="38"/>
      <c r="B120" s="39"/>
      <c r="C120" s="255" t="s">
        <v>183</v>
      </c>
      <c r="D120" s="255" t="s">
        <v>165</v>
      </c>
      <c r="E120" s="256" t="s">
        <v>202</v>
      </c>
      <c r="F120" s="257" t="s">
        <v>203</v>
      </c>
      <c r="G120" s="258" t="s">
        <v>204</v>
      </c>
      <c r="H120" s="259">
        <v>13.759</v>
      </c>
      <c r="I120" s="260"/>
      <c r="J120" s="261">
        <f>ROUND(I120*H120,2)</f>
        <v>0</v>
      </c>
      <c r="K120" s="257" t="s">
        <v>138</v>
      </c>
      <c r="L120" s="262"/>
      <c r="M120" s="263" t="s">
        <v>19</v>
      </c>
      <c r="N120" s="264" t="s">
        <v>42</v>
      </c>
      <c r="O120" s="84"/>
      <c r="P120" s="222">
        <f>O120*H120</f>
        <v>0</v>
      </c>
      <c r="Q120" s="222">
        <v>0.001</v>
      </c>
      <c r="R120" s="222">
        <f>Q120*H120</f>
        <v>0.013759</v>
      </c>
      <c r="S120" s="222">
        <v>0</v>
      </c>
      <c r="T120" s="22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4" t="s">
        <v>169</v>
      </c>
      <c r="AT120" s="224" t="s">
        <v>165</v>
      </c>
      <c r="AU120" s="224" t="s">
        <v>75</v>
      </c>
      <c r="AY120" s="17" t="s">
        <v>133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78</v>
      </c>
      <c r="BK120" s="225">
        <f>ROUND(I120*H120,2)</f>
        <v>0</v>
      </c>
      <c r="BL120" s="17" t="s">
        <v>139</v>
      </c>
      <c r="BM120" s="224" t="s">
        <v>205</v>
      </c>
    </row>
    <row r="121" s="2" customFormat="1">
      <c r="A121" s="38"/>
      <c r="B121" s="39"/>
      <c r="C121" s="40"/>
      <c r="D121" s="226" t="s">
        <v>141</v>
      </c>
      <c r="E121" s="40"/>
      <c r="F121" s="227" t="s">
        <v>203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141</v>
      </c>
      <c r="AU121" s="17" t="s">
        <v>75</v>
      </c>
    </row>
    <row r="122" s="13" customFormat="1">
      <c r="A122" s="13"/>
      <c r="B122" s="234"/>
      <c r="C122" s="235"/>
      <c r="D122" s="226" t="s">
        <v>147</v>
      </c>
      <c r="E122" s="236" t="s">
        <v>19</v>
      </c>
      <c r="F122" s="237" t="s">
        <v>376</v>
      </c>
      <c r="G122" s="235"/>
      <c r="H122" s="238">
        <v>13.759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147</v>
      </c>
      <c r="AU122" s="244" t="s">
        <v>75</v>
      </c>
      <c r="AV122" s="13" t="s">
        <v>75</v>
      </c>
      <c r="AW122" s="13" t="s">
        <v>33</v>
      </c>
      <c r="AX122" s="13" t="s">
        <v>78</v>
      </c>
      <c r="AY122" s="244" t="s">
        <v>133</v>
      </c>
    </row>
    <row r="123" s="2" customFormat="1" ht="16.5" customHeight="1">
      <c r="A123" s="38"/>
      <c r="B123" s="39"/>
      <c r="C123" s="213" t="s">
        <v>192</v>
      </c>
      <c r="D123" s="213" t="s">
        <v>135</v>
      </c>
      <c r="E123" s="214" t="s">
        <v>208</v>
      </c>
      <c r="F123" s="215" t="s">
        <v>209</v>
      </c>
      <c r="G123" s="216" t="s">
        <v>195</v>
      </c>
      <c r="H123" s="217">
        <v>458.63</v>
      </c>
      <c r="I123" s="218"/>
      <c r="J123" s="219">
        <f>ROUND(I123*H123,2)</f>
        <v>0</v>
      </c>
      <c r="K123" s="215" t="s">
        <v>138</v>
      </c>
      <c r="L123" s="44"/>
      <c r="M123" s="220" t="s">
        <v>19</v>
      </c>
      <c r="N123" s="221" t="s">
        <v>42</v>
      </c>
      <c r="O123" s="84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4" t="s">
        <v>139</v>
      </c>
      <c r="AT123" s="224" t="s">
        <v>135</v>
      </c>
      <c r="AU123" s="224" t="s">
        <v>75</v>
      </c>
      <c r="AY123" s="17" t="s">
        <v>133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7" t="s">
        <v>78</v>
      </c>
      <c r="BK123" s="225">
        <f>ROUND(I123*H123,2)</f>
        <v>0</v>
      </c>
      <c r="BL123" s="17" t="s">
        <v>139</v>
      </c>
      <c r="BM123" s="224" t="s">
        <v>210</v>
      </c>
    </row>
    <row r="124" s="2" customFormat="1">
      <c r="A124" s="38"/>
      <c r="B124" s="39"/>
      <c r="C124" s="40"/>
      <c r="D124" s="226" t="s">
        <v>141</v>
      </c>
      <c r="E124" s="40"/>
      <c r="F124" s="227" t="s">
        <v>211</v>
      </c>
      <c r="G124" s="40"/>
      <c r="H124" s="40"/>
      <c r="I124" s="228"/>
      <c r="J124" s="40"/>
      <c r="K124" s="40"/>
      <c r="L124" s="44"/>
      <c r="M124" s="229"/>
      <c r="N124" s="230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141</v>
      </c>
      <c r="AU124" s="17" t="s">
        <v>75</v>
      </c>
    </row>
    <row r="125" s="2" customFormat="1">
      <c r="A125" s="38"/>
      <c r="B125" s="39"/>
      <c r="C125" s="40"/>
      <c r="D125" s="231" t="s">
        <v>143</v>
      </c>
      <c r="E125" s="40"/>
      <c r="F125" s="232" t="s">
        <v>212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143</v>
      </c>
      <c r="AU125" s="17" t="s">
        <v>75</v>
      </c>
    </row>
    <row r="126" s="2" customFormat="1">
      <c r="A126" s="38"/>
      <c r="B126" s="39"/>
      <c r="C126" s="40"/>
      <c r="D126" s="226" t="s">
        <v>145</v>
      </c>
      <c r="E126" s="40"/>
      <c r="F126" s="233" t="s">
        <v>213</v>
      </c>
      <c r="G126" s="40"/>
      <c r="H126" s="40"/>
      <c r="I126" s="228"/>
      <c r="J126" s="40"/>
      <c r="K126" s="40"/>
      <c r="L126" s="44"/>
      <c r="M126" s="229"/>
      <c r="N126" s="230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75</v>
      </c>
    </row>
    <row r="127" s="13" customFormat="1">
      <c r="A127" s="13"/>
      <c r="B127" s="234"/>
      <c r="C127" s="235"/>
      <c r="D127" s="226" t="s">
        <v>147</v>
      </c>
      <c r="E127" s="236" t="s">
        <v>19</v>
      </c>
      <c r="F127" s="237" t="s">
        <v>377</v>
      </c>
      <c r="G127" s="235"/>
      <c r="H127" s="238">
        <v>458.63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147</v>
      </c>
      <c r="AU127" s="244" t="s">
        <v>75</v>
      </c>
      <c r="AV127" s="13" t="s">
        <v>75</v>
      </c>
      <c r="AW127" s="13" t="s">
        <v>33</v>
      </c>
      <c r="AX127" s="13" t="s">
        <v>78</v>
      </c>
      <c r="AY127" s="244" t="s">
        <v>133</v>
      </c>
    </row>
    <row r="128" s="2" customFormat="1" ht="16.5" customHeight="1">
      <c r="A128" s="38"/>
      <c r="B128" s="39"/>
      <c r="C128" s="213" t="s">
        <v>169</v>
      </c>
      <c r="D128" s="213" t="s">
        <v>135</v>
      </c>
      <c r="E128" s="214" t="s">
        <v>216</v>
      </c>
      <c r="F128" s="215" t="s">
        <v>217</v>
      </c>
      <c r="G128" s="216" t="s">
        <v>195</v>
      </c>
      <c r="H128" s="217">
        <v>458.63</v>
      </c>
      <c r="I128" s="218"/>
      <c r="J128" s="219">
        <f>ROUND(I128*H128,2)</f>
        <v>0</v>
      </c>
      <c r="K128" s="215" t="s">
        <v>138</v>
      </c>
      <c r="L128" s="44"/>
      <c r="M128" s="220" t="s">
        <v>19</v>
      </c>
      <c r="N128" s="221" t="s">
        <v>42</v>
      </c>
      <c r="O128" s="84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4" t="s">
        <v>139</v>
      </c>
      <c r="AT128" s="224" t="s">
        <v>135</v>
      </c>
      <c r="AU128" s="224" t="s">
        <v>75</v>
      </c>
      <c r="AY128" s="17" t="s">
        <v>133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78</v>
      </c>
      <c r="BK128" s="225">
        <f>ROUND(I128*H128,2)</f>
        <v>0</v>
      </c>
      <c r="BL128" s="17" t="s">
        <v>139</v>
      </c>
      <c r="BM128" s="224" t="s">
        <v>218</v>
      </c>
    </row>
    <row r="129" s="2" customFormat="1">
      <c r="A129" s="38"/>
      <c r="B129" s="39"/>
      <c r="C129" s="40"/>
      <c r="D129" s="226" t="s">
        <v>141</v>
      </c>
      <c r="E129" s="40"/>
      <c r="F129" s="227" t="s">
        <v>219</v>
      </c>
      <c r="G129" s="40"/>
      <c r="H129" s="40"/>
      <c r="I129" s="228"/>
      <c r="J129" s="40"/>
      <c r="K129" s="40"/>
      <c r="L129" s="44"/>
      <c r="M129" s="229"/>
      <c r="N129" s="230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75</v>
      </c>
    </row>
    <row r="130" s="2" customFormat="1">
      <c r="A130" s="38"/>
      <c r="B130" s="39"/>
      <c r="C130" s="40"/>
      <c r="D130" s="231" t="s">
        <v>143</v>
      </c>
      <c r="E130" s="40"/>
      <c r="F130" s="232" t="s">
        <v>220</v>
      </c>
      <c r="G130" s="40"/>
      <c r="H130" s="40"/>
      <c r="I130" s="228"/>
      <c r="J130" s="40"/>
      <c r="K130" s="40"/>
      <c r="L130" s="44"/>
      <c r="M130" s="229"/>
      <c r="N130" s="230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75</v>
      </c>
    </row>
    <row r="131" s="2" customFormat="1">
      <c r="A131" s="38"/>
      <c r="B131" s="39"/>
      <c r="C131" s="40"/>
      <c r="D131" s="226" t="s">
        <v>145</v>
      </c>
      <c r="E131" s="40"/>
      <c r="F131" s="233" t="s">
        <v>221</v>
      </c>
      <c r="G131" s="40"/>
      <c r="H131" s="40"/>
      <c r="I131" s="228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75</v>
      </c>
    </row>
    <row r="132" s="13" customFormat="1">
      <c r="A132" s="13"/>
      <c r="B132" s="234"/>
      <c r="C132" s="235"/>
      <c r="D132" s="226" t="s">
        <v>147</v>
      </c>
      <c r="E132" s="236" t="s">
        <v>19</v>
      </c>
      <c r="F132" s="237" t="s">
        <v>377</v>
      </c>
      <c r="G132" s="235"/>
      <c r="H132" s="238">
        <v>458.63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147</v>
      </c>
      <c r="AU132" s="244" t="s">
        <v>75</v>
      </c>
      <c r="AV132" s="13" t="s">
        <v>75</v>
      </c>
      <c r="AW132" s="13" t="s">
        <v>33</v>
      </c>
      <c r="AX132" s="13" t="s">
        <v>78</v>
      </c>
      <c r="AY132" s="244" t="s">
        <v>133</v>
      </c>
    </row>
    <row r="133" s="2" customFormat="1" ht="16.5" customHeight="1">
      <c r="A133" s="38"/>
      <c r="B133" s="39"/>
      <c r="C133" s="213" t="s">
        <v>207</v>
      </c>
      <c r="D133" s="213" t="s">
        <v>135</v>
      </c>
      <c r="E133" s="214" t="s">
        <v>230</v>
      </c>
      <c r="F133" s="215" t="s">
        <v>378</v>
      </c>
      <c r="G133" s="216" t="s">
        <v>93</v>
      </c>
      <c r="H133" s="217">
        <v>40.060000000000002</v>
      </c>
      <c r="I133" s="218"/>
      <c r="J133" s="219">
        <f>ROUND(I133*H133,2)</f>
        <v>0</v>
      </c>
      <c r="K133" s="215" t="s">
        <v>19</v>
      </c>
      <c r="L133" s="44"/>
      <c r="M133" s="220" t="s">
        <v>19</v>
      </c>
      <c r="N133" s="221" t="s">
        <v>42</v>
      </c>
      <c r="O133" s="84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139</v>
      </c>
      <c r="AT133" s="224" t="s">
        <v>135</v>
      </c>
      <c r="AU133" s="224" t="s">
        <v>75</v>
      </c>
      <c r="AY133" s="17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78</v>
      </c>
      <c r="BK133" s="225">
        <f>ROUND(I133*H133,2)</f>
        <v>0</v>
      </c>
      <c r="BL133" s="17" t="s">
        <v>139</v>
      </c>
      <c r="BM133" s="224" t="s">
        <v>232</v>
      </c>
    </row>
    <row r="134" s="2" customFormat="1">
      <c r="A134" s="38"/>
      <c r="B134" s="39"/>
      <c r="C134" s="40"/>
      <c r="D134" s="226" t="s">
        <v>141</v>
      </c>
      <c r="E134" s="40"/>
      <c r="F134" s="227" t="s">
        <v>233</v>
      </c>
      <c r="G134" s="40"/>
      <c r="H134" s="40"/>
      <c r="I134" s="228"/>
      <c r="J134" s="40"/>
      <c r="K134" s="40"/>
      <c r="L134" s="44"/>
      <c r="M134" s="229"/>
      <c r="N134" s="230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141</v>
      </c>
      <c r="AU134" s="17" t="s">
        <v>75</v>
      </c>
    </row>
    <row r="135" s="14" customFormat="1">
      <c r="A135" s="14"/>
      <c r="B135" s="245"/>
      <c r="C135" s="246"/>
      <c r="D135" s="226" t="s">
        <v>147</v>
      </c>
      <c r="E135" s="247" t="s">
        <v>19</v>
      </c>
      <c r="F135" s="248" t="s">
        <v>379</v>
      </c>
      <c r="G135" s="246"/>
      <c r="H135" s="247" t="s">
        <v>19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147</v>
      </c>
      <c r="AU135" s="254" t="s">
        <v>75</v>
      </c>
      <c r="AV135" s="14" t="s">
        <v>78</v>
      </c>
      <c r="AW135" s="14" t="s">
        <v>33</v>
      </c>
      <c r="AX135" s="14" t="s">
        <v>71</v>
      </c>
      <c r="AY135" s="254" t="s">
        <v>133</v>
      </c>
    </row>
    <row r="136" s="13" customFormat="1">
      <c r="A136" s="13"/>
      <c r="B136" s="234"/>
      <c r="C136" s="235"/>
      <c r="D136" s="226" t="s">
        <v>147</v>
      </c>
      <c r="E136" s="236" t="s">
        <v>19</v>
      </c>
      <c r="F136" s="237" t="s">
        <v>380</v>
      </c>
      <c r="G136" s="235"/>
      <c r="H136" s="238">
        <v>40.060000000000002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147</v>
      </c>
      <c r="AU136" s="244" t="s">
        <v>75</v>
      </c>
      <c r="AV136" s="13" t="s">
        <v>75</v>
      </c>
      <c r="AW136" s="13" t="s">
        <v>33</v>
      </c>
      <c r="AX136" s="13" t="s">
        <v>78</v>
      </c>
      <c r="AY136" s="244" t="s">
        <v>133</v>
      </c>
    </row>
    <row r="137" s="12" customFormat="1" ht="22.8" customHeight="1">
      <c r="A137" s="12"/>
      <c r="B137" s="197"/>
      <c r="C137" s="198"/>
      <c r="D137" s="199" t="s">
        <v>70</v>
      </c>
      <c r="E137" s="211" t="s">
        <v>175</v>
      </c>
      <c r="F137" s="211" t="s">
        <v>258</v>
      </c>
      <c r="G137" s="198"/>
      <c r="H137" s="198"/>
      <c r="I137" s="201"/>
      <c r="J137" s="212">
        <f>BK137</f>
        <v>0</v>
      </c>
      <c r="K137" s="198"/>
      <c r="L137" s="203"/>
      <c r="M137" s="204"/>
      <c r="N137" s="205"/>
      <c r="O137" s="205"/>
      <c r="P137" s="206">
        <f>SUM(P138:P158)</f>
        <v>0</v>
      </c>
      <c r="Q137" s="205"/>
      <c r="R137" s="206">
        <f>SUM(R138:R158)</f>
        <v>1267.4174226800001</v>
      </c>
      <c r="S137" s="205"/>
      <c r="T137" s="207">
        <f>SUM(T138:T158)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78</v>
      </c>
      <c r="AT137" s="209" t="s">
        <v>70</v>
      </c>
      <c r="AU137" s="209" t="s">
        <v>78</v>
      </c>
      <c r="AY137" s="208" t="s">
        <v>133</v>
      </c>
      <c r="BK137" s="210">
        <f>SUM(BK138:BK158)</f>
        <v>0</v>
      </c>
    </row>
    <row r="138" s="2" customFormat="1" ht="24.15" customHeight="1">
      <c r="A138" s="38"/>
      <c r="B138" s="39"/>
      <c r="C138" s="213" t="s">
        <v>215</v>
      </c>
      <c r="D138" s="213" t="s">
        <v>135</v>
      </c>
      <c r="E138" s="214" t="s">
        <v>259</v>
      </c>
      <c r="F138" s="215" t="s">
        <v>260</v>
      </c>
      <c r="G138" s="216" t="s">
        <v>195</v>
      </c>
      <c r="H138" s="217">
        <v>150</v>
      </c>
      <c r="I138" s="218"/>
      <c r="J138" s="219">
        <f>ROUND(I138*H138,2)</f>
        <v>0</v>
      </c>
      <c r="K138" s="215" t="s">
        <v>138</v>
      </c>
      <c r="L138" s="44"/>
      <c r="M138" s="220" t="s">
        <v>19</v>
      </c>
      <c r="N138" s="221" t="s">
        <v>42</v>
      </c>
      <c r="O138" s="84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139</v>
      </c>
      <c r="AT138" s="224" t="s">
        <v>135</v>
      </c>
      <c r="AU138" s="224" t="s">
        <v>75</v>
      </c>
      <c r="AY138" s="17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78</v>
      </c>
      <c r="BK138" s="225">
        <f>ROUND(I138*H138,2)</f>
        <v>0</v>
      </c>
      <c r="BL138" s="17" t="s">
        <v>139</v>
      </c>
      <c r="BM138" s="224" t="s">
        <v>261</v>
      </c>
    </row>
    <row r="139" s="2" customFormat="1">
      <c r="A139" s="38"/>
      <c r="B139" s="39"/>
      <c r="C139" s="40"/>
      <c r="D139" s="226" t="s">
        <v>141</v>
      </c>
      <c r="E139" s="40"/>
      <c r="F139" s="227" t="s">
        <v>262</v>
      </c>
      <c r="G139" s="40"/>
      <c r="H139" s="40"/>
      <c r="I139" s="228"/>
      <c r="J139" s="40"/>
      <c r="K139" s="40"/>
      <c r="L139" s="44"/>
      <c r="M139" s="229"/>
      <c r="N139" s="230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141</v>
      </c>
      <c r="AU139" s="17" t="s">
        <v>75</v>
      </c>
    </row>
    <row r="140" s="2" customFormat="1">
      <c r="A140" s="38"/>
      <c r="B140" s="39"/>
      <c r="C140" s="40"/>
      <c r="D140" s="231" t="s">
        <v>143</v>
      </c>
      <c r="E140" s="40"/>
      <c r="F140" s="232" t="s">
        <v>263</v>
      </c>
      <c r="G140" s="40"/>
      <c r="H140" s="40"/>
      <c r="I140" s="228"/>
      <c r="J140" s="40"/>
      <c r="K140" s="40"/>
      <c r="L140" s="44"/>
      <c r="M140" s="229"/>
      <c r="N140" s="230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75</v>
      </c>
    </row>
    <row r="141" s="2" customFormat="1">
      <c r="A141" s="38"/>
      <c r="B141" s="39"/>
      <c r="C141" s="40"/>
      <c r="D141" s="226" t="s">
        <v>145</v>
      </c>
      <c r="E141" s="40"/>
      <c r="F141" s="233" t="s">
        <v>264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75</v>
      </c>
    </row>
    <row r="142" s="14" customFormat="1">
      <c r="A142" s="14"/>
      <c r="B142" s="245"/>
      <c r="C142" s="246"/>
      <c r="D142" s="226" t="s">
        <v>147</v>
      </c>
      <c r="E142" s="247" t="s">
        <v>19</v>
      </c>
      <c r="F142" s="248" t="s">
        <v>265</v>
      </c>
      <c r="G142" s="246"/>
      <c r="H142" s="247" t="s">
        <v>19</v>
      </c>
      <c r="I142" s="249"/>
      <c r="J142" s="246"/>
      <c r="K142" s="246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147</v>
      </c>
      <c r="AU142" s="254" t="s">
        <v>75</v>
      </c>
      <c r="AV142" s="14" t="s">
        <v>78</v>
      </c>
      <c r="AW142" s="14" t="s">
        <v>33</v>
      </c>
      <c r="AX142" s="14" t="s">
        <v>71</v>
      </c>
      <c r="AY142" s="254" t="s">
        <v>133</v>
      </c>
    </row>
    <row r="143" s="13" customFormat="1">
      <c r="A143" s="13"/>
      <c r="B143" s="234"/>
      <c r="C143" s="235"/>
      <c r="D143" s="226" t="s">
        <v>147</v>
      </c>
      <c r="E143" s="236" t="s">
        <v>19</v>
      </c>
      <c r="F143" s="237" t="s">
        <v>381</v>
      </c>
      <c r="G143" s="235"/>
      <c r="H143" s="238">
        <v>150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147</v>
      </c>
      <c r="AU143" s="244" t="s">
        <v>75</v>
      </c>
      <c r="AV143" s="13" t="s">
        <v>75</v>
      </c>
      <c r="AW143" s="13" t="s">
        <v>33</v>
      </c>
      <c r="AX143" s="13" t="s">
        <v>78</v>
      </c>
      <c r="AY143" s="244" t="s">
        <v>133</v>
      </c>
    </row>
    <row r="144" s="2" customFormat="1" ht="16.5" customHeight="1">
      <c r="A144" s="38"/>
      <c r="B144" s="39"/>
      <c r="C144" s="255" t="s">
        <v>222</v>
      </c>
      <c r="D144" s="255" t="s">
        <v>165</v>
      </c>
      <c r="E144" s="256" t="s">
        <v>268</v>
      </c>
      <c r="F144" s="257" t="s">
        <v>269</v>
      </c>
      <c r="G144" s="258" t="s">
        <v>168</v>
      </c>
      <c r="H144" s="259">
        <v>3</v>
      </c>
      <c r="I144" s="260"/>
      <c r="J144" s="261">
        <f>ROUND(I144*H144,2)</f>
        <v>0</v>
      </c>
      <c r="K144" s="257" t="s">
        <v>138</v>
      </c>
      <c r="L144" s="262"/>
      <c r="M144" s="263" t="s">
        <v>19</v>
      </c>
      <c r="N144" s="264" t="s">
        <v>42</v>
      </c>
      <c r="O144" s="84"/>
      <c r="P144" s="222">
        <f>O144*H144</f>
        <v>0</v>
      </c>
      <c r="Q144" s="222">
        <v>1</v>
      </c>
      <c r="R144" s="222">
        <f>Q144*H144</f>
        <v>3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169</v>
      </c>
      <c r="AT144" s="224" t="s">
        <v>165</v>
      </c>
      <c r="AU144" s="224" t="s">
        <v>75</v>
      </c>
      <c r="AY144" s="17" t="s">
        <v>133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78</v>
      </c>
      <c r="BK144" s="225">
        <f>ROUND(I144*H144,2)</f>
        <v>0</v>
      </c>
      <c r="BL144" s="17" t="s">
        <v>139</v>
      </c>
      <c r="BM144" s="224" t="s">
        <v>270</v>
      </c>
    </row>
    <row r="145" s="2" customFormat="1">
      <c r="A145" s="38"/>
      <c r="B145" s="39"/>
      <c r="C145" s="40"/>
      <c r="D145" s="226" t="s">
        <v>141</v>
      </c>
      <c r="E145" s="40"/>
      <c r="F145" s="227" t="s">
        <v>269</v>
      </c>
      <c r="G145" s="40"/>
      <c r="H145" s="40"/>
      <c r="I145" s="228"/>
      <c r="J145" s="40"/>
      <c r="K145" s="40"/>
      <c r="L145" s="44"/>
      <c r="M145" s="229"/>
      <c r="N145" s="23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141</v>
      </c>
      <c r="AU145" s="17" t="s">
        <v>75</v>
      </c>
    </row>
    <row r="146" s="14" customFormat="1">
      <c r="A146" s="14"/>
      <c r="B146" s="245"/>
      <c r="C146" s="246"/>
      <c r="D146" s="226" t="s">
        <v>147</v>
      </c>
      <c r="E146" s="247" t="s">
        <v>19</v>
      </c>
      <c r="F146" s="248" t="s">
        <v>271</v>
      </c>
      <c r="G146" s="246"/>
      <c r="H146" s="247" t="s">
        <v>19</v>
      </c>
      <c r="I146" s="249"/>
      <c r="J146" s="246"/>
      <c r="K146" s="246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147</v>
      </c>
      <c r="AU146" s="254" t="s">
        <v>75</v>
      </c>
      <c r="AV146" s="14" t="s">
        <v>78</v>
      </c>
      <c r="AW146" s="14" t="s">
        <v>33</v>
      </c>
      <c r="AX146" s="14" t="s">
        <v>71</v>
      </c>
      <c r="AY146" s="254" t="s">
        <v>133</v>
      </c>
    </row>
    <row r="147" s="13" customFormat="1">
      <c r="A147" s="13"/>
      <c r="B147" s="234"/>
      <c r="C147" s="235"/>
      <c r="D147" s="226" t="s">
        <v>147</v>
      </c>
      <c r="E147" s="236" t="s">
        <v>19</v>
      </c>
      <c r="F147" s="237" t="s">
        <v>382</v>
      </c>
      <c r="G147" s="235"/>
      <c r="H147" s="238">
        <v>3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147</v>
      </c>
      <c r="AU147" s="244" t="s">
        <v>75</v>
      </c>
      <c r="AV147" s="13" t="s">
        <v>75</v>
      </c>
      <c r="AW147" s="13" t="s">
        <v>33</v>
      </c>
      <c r="AX147" s="13" t="s">
        <v>78</v>
      </c>
      <c r="AY147" s="244" t="s">
        <v>133</v>
      </c>
    </row>
    <row r="148" s="2" customFormat="1" ht="16.5" customHeight="1">
      <c r="A148" s="38"/>
      <c r="B148" s="39"/>
      <c r="C148" s="213" t="s">
        <v>229</v>
      </c>
      <c r="D148" s="213" t="s">
        <v>135</v>
      </c>
      <c r="E148" s="214" t="s">
        <v>274</v>
      </c>
      <c r="F148" s="215" t="s">
        <v>275</v>
      </c>
      <c r="G148" s="216" t="s">
        <v>195</v>
      </c>
      <c r="H148" s="217">
        <v>1284.8820000000001</v>
      </c>
      <c r="I148" s="218"/>
      <c r="J148" s="219">
        <f>ROUND(I148*H148,2)</f>
        <v>0</v>
      </c>
      <c r="K148" s="215" t="s">
        <v>138</v>
      </c>
      <c r="L148" s="44"/>
      <c r="M148" s="220" t="s">
        <v>19</v>
      </c>
      <c r="N148" s="221" t="s">
        <v>42</v>
      </c>
      <c r="O148" s="84"/>
      <c r="P148" s="222">
        <f>O148*H148</f>
        <v>0</v>
      </c>
      <c r="Q148" s="222">
        <v>0.48574000000000001</v>
      </c>
      <c r="R148" s="222">
        <f>Q148*H148</f>
        <v>624.11858268000003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139</v>
      </c>
      <c r="AT148" s="224" t="s">
        <v>135</v>
      </c>
      <c r="AU148" s="224" t="s">
        <v>75</v>
      </c>
      <c r="AY148" s="17" t="s">
        <v>133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78</v>
      </c>
      <c r="BK148" s="225">
        <f>ROUND(I148*H148,2)</f>
        <v>0</v>
      </c>
      <c r="BL148" s="17" t="s">
        <v>139</v>
      </c>
      <c r="BM148" s="224" t="s">
        <v>276</v>
      </c>
    </row>
    <row r="149" s="2" customFormat="1">
      <c r="A149" s="38"/>
      <c r="B149" s="39"/>
      <c r="C149" s="40"/>
      <c r="D149" s="226" t="s">
        <v>141</v>
      </c>
      <c r="E149" s="40"/>
      <c r="F149" s="227" t="s">
        <v>277</v>
      </c>
      <c r="G149" s="40"/>
      <c r="H149" s="40"/>
      <c r="I149" s="228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141</v>
      </c>
      <c r="AU149" s="17" t="s">
        <v>75</v>
      </c>
    </row>
    <row r="150" s="2" customFormat="1">
      <c r="A150" s="38"/>
      <c r="B150" s="39"/>
      <c r="C150" s="40"/>
      <c r="D150" s="231" t="s">
        <v>143</v>
      </c>
      <c r="E150" s="40"/>
      <c r="F150" s="232" t="s">
        <v>278</v>
      </c>
      <c r="G150" s="40"/>
      <c r="H150" s="40"/>
      <c r="I150" s="228"/>
      <c r="J150" s="40"/>
      <c r="K150" s="40"/>
      <c r="L150" s="44"/>
      <c r="M150" s="229"/>
      <c r="N150" s="230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75</v>
      </c>
    </row>
    <row r="151" s="14" customFormat="1">
      <c r="A151" s="14"/>
      <c r="B151" s="245"/>
      <c r="C151" s="246"/>
      <c r="D151" s="226" t="s">
        <v>147</v>
      </c>
      <c r="E151" s="247" t="s">
        <v>19</v>
      </c>
      <c r="F151" s="248" t="s">
        <v>279</v>
      </c>
      <c r="G151" s="246"/>
      <c r="H151" s="247" t="s">
        <v>19</v>
      </c>
      <c r="I151" s="249"/>
      <c r="J151" s="246"/>
      <c r="K151" s="246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147</v>
      </c>
      <c r="AU151" s="254" t="s">
        <v>75</v>
      </c>
      <c r="AV151" s="14" t="s">
        <v>78</v>
      </c>
      <c r="AW151" s="14" t="s">
        <v>33</v>
      </c>
      <c r="AX151" s="14" t="s">
        <v>71</v>
      </c>
      <c r="AY151" s="254" t="s">
        <v>133</v>
      </c>
    </row>
    <row r="152" s="13" customFormat="1">
      <c r="A152" s="13"/>
      <c r="B152" s="234"/>
      <c r="C152" s="235"/>
      <c r="D152" s="226" t="s">
        <v>147</v>
      </c>
      <c r="E152" s="236" t="s">
        <v>19</v>
      </c>
      <c r="F152" s="237" t="s">
        <v>383</v>
      </c>
      <c r="G152" s="235"/>
      <c r="H152" s="238">
        <v>1284.8820000000001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147</v>
      </c>
      <c r="AU152" s="244" t="s">
        <v>75</v>
      </c>
      <c r="AV152" s="13" t="s">
        <v>75</v>
      </c>
      <c r="AW152" s="13" t="s">
        <v>33</v>
      </c>
      <c r="AX152" s="13" t="s">
        <v>78</v>
      </c>
      <c r="AY152" s="244" t="s">
        <v>133</v>
      </c>
    </row>
    <row r="153" s="2" customFormat="1" ht="16.5" customHeight="1">
      <c r="A153" s="38"/>
      <c r="B153" s="39"/>
      <c r="C153" s="213" t="s">
        <v>237</v>
      </c>
      <c r="D153" s="213" t="s">
        <v>135</v>
      </c>
      <c r="E153" s="214" t="s">
        <v>282</v>
      </c>
      <c r="F153" s="215" t="s">
        <v>283</v>
      </c>
      <c r="G153" s="216" t="s">
        <v>195</v>
      </c>
      <c r="H153" s="217">
        <v>1391.954</v>
      </c>
      <c r="I153" s="218"/>
      <c r="J153" s="219">
        <f>ROUND(I153*H153,2)</f>
        <v>0</v>
      </c>
      <c r="K153" s="215" t="s">
        <v>138</v>
      </c>
      <c r="L153" s="44"/>
      <c r="M153" s="220" t="s">
        <v>19</v>
      </c>
      <c r="N153" s="221" t="s">
        <v>42</v>
      </c>
      <c r="O153" s="84"/>
      <c r="P153" s="222">
        <f>O153*H153</f>
        <v>0</v>
      </c>
      <c r="Q153" s="222">
        <v>0.46000000000000002</v>
      </c>
      <c r="R153" s="222">
        <f>Q153*H153</f>
        <v>640.29884000000004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139</v>
      </c>
      <c r="AT153" s="224" t="s">
        <v>135</v>
      </c>
      <c r="AU153" s="224" t="s">
        <v>75</v>
      </c>
      <c r="AY153" s="17" t="s">
        <v>133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78</v>
      </c>
      <c r="BK153" s="225">
        <f>ROUND(I153*H153,2)</f>
        <v>0</v>
      </c>
      <c r="BL153" s="17" t="s">
        <v>139</v>
      </c>
      <c r="BM153" s="224" t="s">
        <v>284</v>
      </c>
    </row>
    <row r="154" s="2" customFormat="1">
      <c r="A154" s="38"/>
      <c r="B154" s="39"/>
      <c r="C154" s="40"/>
      <c r="D154" s="226" t="s">
        <v>141</v>
      </c>
      <c r="E154" s="40"/>
      <c r="F154" s="227" t="s">
        <v>285</v>
      </c>
      <c r="G154" s="40"/>
      <c r="H154" s="40"/>
      <c r="I154" s="228"/>
      <c r="J154" s="40"/>
      <c r="K154" s="40"/>
      <c r="L154" s="44"/>
      <c r="M154" s="229"/>
      <c r="N154" s="230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141</v>
      </c>
      <c r="AU154" s="17" t="s">
        <v>75</v>
      </c>
    </row>
    <row r="155" s="2" customFormat="1">
      <c r="A155" s="38"/>
      <c r="B155" s="39"/>
      <c r="C155" s="40"/>
      <c r="D155" s="231" t="s">
        <v>143</v>
      </c>
      <c r="E155" s="40"/>
      <c r="F155" s="232" t="s">
        <v>286</v>
      </c>
      <c r="G155" s="40"/>
      <c r="H155" s="40"/>
      <c r="I155" s="228"/>
      <c r="J155" s="40"/>
      <c r="K155" s="40"/>
      <c r="L155" s="44"/>
      <c r="M155" s="229"/>
      <c r="N155" s="230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143</v>
      </c>
      <c r="AU155" s="17" t="s">
        <v>75</v>
      </c>
    </row>
    <row r="156" s="2" customFormat="1">
      <c r="A156" s="38"/>
      <c r="B156" s="39"/>
      <c r="C156" s="40"/>
      <c r="D156" s="226" t="s">
        <v>171</v>
      </c>
      <c r="E156" s="40"/>
      <c r="F156" s="233" t="s">
        <v>287</v>
      </c>
      <c r="G156" s="40"/>
      <c r="H156" s="40"/>
      <c r="I156" s="228"/>
      <c r="J156" s="40"/>
      <c r="K156" s="40"/>
      <c r="L156" s="44"/>
      <c r="M156" s="229"/>
      <c r="N156" s="230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171</v>
      </c>
      <c r="AU156" s="17" t="s">
        <v>75</v>
      </c>
    </row>
    <row r="157" s="14" customFormat="1">
      <c r="A157" s="14"/>
      <c r="B157" s="245"/>
      <c r="C157" s="246"/>
      <c r="D157" s="226" t="s">
        <v>147</v>
      </c>
      <c r="E157" s="247" t="s">
        <v>19</v>
      </c>
      <c r="F157" s="248" t="s">
        <v>288</v>
      </c>
      <c r="G157" s="246"/>
      <c r="H157" s="247" t="s">
        <v>19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147</v>
      </c>
      <c r="AU157" s="254" t="s">
        <v>75</v>
      </c>
      <c r="AV157" s="14" t="s">
        <v>78</v>
      </c>
      <c r="AW157" s="14" t="s">
        <v>33</v>
      </c>
      <c r="AX157" s="14" t="s">
        <v>71</v>
      </c>
      <c r="AY157" s="254" t="s">
        <v>133</v>
      </c>
    </row>
    <row r="158" s="13" customFormat="1">
      <c r="A158" s="13"/>
      <c r="B158" s="234"/>
      <c r="C158" s="235"/>
      <c r="D158" s="226" t="s">
        <v>147</v>
      </c>
      <c r="E158" s="236" t="s">
        <v>19</v>
      </c>
      <c r="F158" s="237" t="s">
        <v>384</v>
      </c>
      <c r="G158" s="235"/>
      <c r="H158" s="238">
        <v>1391.954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147</v>
      </c>
      <c r="AU158" s="244" t="s">
        <v>75</v>
      </c>
      <c r="AV158" s="13" t="s">
        <v>75</v>
      </c>
      <c r="AW158" s="13" t="s">
        <v>33</v>
      </c>
      <c r="AX158" s="13" t="s">
        <v>78</v>
      </c>
      <c r="AY158" s="244" t="s">
        <v>133</v>
      </c>
    </row>
    <row r="159" s="12" customFormat="1" ht="22.8" customHeight="1">
      <c r="A159" s="12"/>
      <c r="B159" s="197"/>
      <c r="C159" s="198"/>
      <c r="D159" s="199" t="s">
        <v>70</v>
      </c>
      <c r="E159" s="211" t="s">
        <v>341</v>
      </c>
      <c r="F159" s="211" t="s">
        <v>342</v>
      </c>
      <c r="G159" s="198"/>
      <c r="H159" s="198"/>
      <c r="I159" s="201"/>
      <c r="J159" s="212">
        <f>BK159</f>
        <v>0</v>
      </c>
      <c r="K159" s="198"/>
      <c r="L159" s="203"/>
      <c r="M159" s="204"/>
      <c r="N159" s="205"/>
      <c r="O159" s="205"/>
      <c r="P159" s="206">
        <f>SUM(P160:P172)</f>
        <v>0</v>
      </c>
      <c r="Q159" s="205"/>
      <c r="R159" s="206">
        <f>SUM(R160:R172)</f>
        <v>0</v>
      </c>
      <c r="S159" s="205"/>
      <c r="T159" s="207">
        <f>SUM(T160:T172)</f>
        <v>180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78</v>
      </c>
      <c r="AT159" s="209" t="s">
        <v>70</v>
      </c>
      <c r="AU159" s="209" t="s">
        <v>78</v>
      </c>
      <c r="AY159" s="208" t="s">
        <v>133</v>
      </c>
      <c r="BK159" s="210">
        <f>SUM(BK160:BK172)</f>
        <v>0</v>
      </c>
    </row>
    <row r="160" s="2" customFormat="1" ht="16.5" customHeight="1">
      <c r="A160" s="38"/>
      <c r="B160" s="39"/>
      <c r="C160" s="213" t="s">
        <v>249</v>
      </c>
      <c r="D160" s="213" t="s">
        <v>135</v>
      </c>
      <c r="E160" s="214" t="s">
        <v>344</v>
      </c>
      <c r="F160" s="215" t="s">
        <v>345</v>
      </c>
      <c r="G160" s="216" t="s">
        <v>195</v>
      </c>
      <c r="H160" s="217">
        <v>6000</v>
      </c>
      <c r="I160" s="218"/>
      <c r="J160" s="219">
        <f>ROUND(I160*H160,2)</f>
        <v>0</v>
      </c>
      <c r="K160" s="215" t="s">
        <v>138</v>
      </c>
      <c r="L160" s="44"/>
      <c r="M160" s="220" t="s">
        <v>19</v>
      </c>
      <c r="N160" s="221" t="s">
        <v>42</v>
      </c>
      <c r="O160" s="84"/>
      <c r="P160" s="222">
        <f>O160*H160</f>
        <v>0</v>
      </c>
      <c r="Q160" s="222">
        <v>0</v>
      </c>
      <c r="R160" s="222">
        <f>Q160*H160</f>
        <v>0</v>
      </c>
      <c r="S160" s="222">
        <v>0.02</v>
      </c>
      <c r="T160" s="223">
        <f>S160*H160</f>
        <v>120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4" t="s">
        <v>139</v>
      </c>
      <c r="AT160" s="224" t="s">
        <v>135</v>
      </c>
      <c r="AU160" s="224" t="s">
        <v>75</v>
      </c>
      <c r="AY160" s="17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78</v>
      </c>
      <c r="BK160" s="225">
        <f>ROUND(I160*H160,2)</f>
        <v>0</v>
      </c>
      <c r="BL160" s="17" t="s">
        <v>139</v>
      </c>
      <c r="BM160" s="224" t="s">
        <v>346</v>
      </c>
    </row>
    <row r="161" s="2" customFormat="1">
      <c r="A161" s="38"/>
      <c r="B161" s="39"/>
      <c r="C161" s="40"/>
      <c r="D161" s="226" t="s">
        <v>141</v>
      </c>
      <c r="E161" s="40"/>
      <c r="F161" s="227" t="s">
        <v>347</v>
      </c>
      <c r="G161" s="40"/>
      <c r="H161" s="40"/>
      <c r="I161" s="228"/>
      <c r="J161" s="40"/>
      <c r="K161" s="40"/>
      <c r="L161" s="44"/>
      <c r="M161" s="229"/>
      <c r="N161" s="230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141</v>
      </c>
      <c r="AU161" s="17" t="s">
        <v>75</v>
      </c>
    </row>
    <row r="162" s="2" customFormat="1">
      <c r="A162" s="38"/>
      <c r="B162" s="39"/>
      <c r="C162" s="40"/>
      <c r="D162" s="231" t="s">
        <v>143</v>
      </c>
      <c r="E162" s="40"/>
      <c r="F162" s="232" t="s">
        <v>348</v>
      </c>
      <c r="G162" s="40"/>
      <c r="H162" s="40"/>
      <c r="I162" s="228"/>
      <c r="J162" s="40"/>
      <c r="K162" s="40"/>
      <c r="L162" s="44"/>
      <c r="M162" s="229"/>
      <c r="N162" s="230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75</v>
      </c>
    </row>
    <row r="163" s="2" customFormat="1">
      <c r="A163" s="38"/>
      <c r="B163" s="39"/>
      <c r="C163" s="40"/>
      <c r="D163" s="226" t="s">
        <v>145</v>
      </c>
      <c r="E163" s="40"/>
      <c r="F163" s="233" t="s">
        <v>349</v>
      </c>
      <c r="G163" s="40"/>
      <c r="H163" s="40"/>
      <c r="I163" s="228"/>
      <c r="J163" s="40"/>
      <c r="K163" s="40"/>
      <c r="L163" s="44"/>
      <c r="M163" s="229"/>
      <c r="N163" s="230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75</v>
      </c>
    </row>
    <row r="164" s="2" customFormat="1">
      <c r="A164" s="38"/>
      <c r="B164" s="39"/>
      <c r="C164" s="40"/>
      <c r="D164" s="226" t="s">
        <v>171</v>
      </c>
      <c r="E164" s="40"/>
      <c r="F164" s="233" t="s">
        <v>350</v>
      </c>
      <c r="G164" s="40"/>
      <c r="H164" s="40"/>
      <c r="I164" s="228"/>
      <c r="J164" s="40"/>
      <c r="K164" s="40"/>
      <c r="L164" s="44"/>
      <c r="M164" s="229"/>
      <c r="N164" s="230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171</v>
      </c>
      <c r="AU164" s="17" t="s">
        <v>75</v>
      </c>
    </row>
    <row r="165" s="14" customFormat="1">
      <c r="A165" s="14"/>
      <c r="B165" s="245"/>
      <c r="C165" s="246"/>
      <c r="D165" s="226" t="s">
        <v>147</v>
      </c>
      <c r="E165" s="247" t="s">
        <v>19</v>
      </c>
      <c r="F165" s="248" t="s">
        <v>351</v>
      </c>
      <c r="G165" s="246"/>
      <c r="H165" s="247" t="s">
        <v>19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147</v>
      </c>
      <c r="AU165" s="254" t="s">
        <v>75</v>
      </c>
      <c r="AV165" s="14" t="s">
        <v>78</v>
      </c>
      <c r="AW165" s="14" t="s">
        <v>33</v>
      </c>
      <c r="AX165" s="14" t="s">
        <v>71</v>
      </c>
      <c r="AY165" s="254" t="s">
        <v>133</v>
      </c>
    </row>
    <row r="166" s="13" customFormat="1">
      <c r="A166" s="13"/>
      <c r="B166" s="234"/>
      <c r="C166" s="235"/>
      <c r="D166" s="226" t="s">
        <v>147</v>
      </c>
      <c r="E166" s="236" t="s">
        <v>19</v>
      </c>
      <c r="F166" s="237" t="s">
        <v>352</v>
      </c>
      <c r="G166" s="235"/>
      <c r="H166" s="238">
        <v>6000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147</v>
      </c>
      <c r="AU166" s="244" t="s">
        <v>75</v>
      </c>
      <c r="AV166" s="13" t="s">
        <v>75</v>
      </c>
      <c r="AW166" s="13" t="s">
        <v>33</v>
      </c>
      <c r="AX166" s="13" t="s">
        <v>78</v>
      </c>
      <c r="AY166" s="244" t="s">
        <v>133</v>
      </c>
    </row>
    <row r="167" s="2" customFormat="1" ht="16.5" customHeight="1">
      <c r="A167" s="38"/>
      <c r="B167" s="39"/>
      <c r="C167" s="213" t="s">
        <v>8</v>
      </c>
      <c r="D167" s="213" t="s">
        <v>135</v>
      </c>
      <c r="E167" s="214" t="s">
        <v>354</v>
      </c>
      <c r="F167" s="215" t="s">
        <v>355</v>
      </c>
      <c r="G167" s="216" t="s">
        <v>195</v>
      </c>
      <c r="H167" s="217">
        <v>3000</v>
      </c>
      <c r="I167" s="218"/>
      <c r="J167" s="219">
        <f>ROUND(I167*H167,2)</f>
        <v>0</v>
      </c>
      <c r="K167" s="215" t="s">
        <v>138</v>
      </c>
      <c r="L167" s="44"/>
      <c r="M167" s="220" t="s">
        <v>19</v>
      </c>
      <c r="N167" s="221" t="s">
        <v>42</v>
      </c>
      <c r="O167" s="84"/>
      <c r="P167" s="222">
        <f>O167*H167</f>
        <v>0</v>
      </c>
      <c r="Q167" s="222">
        <v>0</v>
      </c>
      <c r="R167" s="222">
        <f>Q167*H167</f>
        <v>0</v>
      </c>
      <c r="S167" s="222">
        <v>0.02</v>
      </c>
      <c r="T167" s="223">
        <f>S167*H167</f>
        <v>60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139</v>
      </c>
      <c r="AT167" s="224" t="s">
        <v>135</v>
      </c>
      <c r="AU167" s="224" t="s">
        <v>75</v>
      </c>
      <c r="AY167" s="17" t="s">
        <v>133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78</v>
      </c>
      <c r="BK167" s="225">
        <f>ROUND(I167*H167,2)</f>
        <v>0</v>
      </c>
      <c r="BL167" s="17" t="s">
        <v>139</v>
      </c>
      <c r="BM167" s="224" t="s">
        <v>356</v>
      </c>
    </row>
    <row r="168" s="2" customFormat="1">
      <c r="A168" s="38"/>
      <c r="B168" s="39"/>
      <c r="C168" s="40"/>
      <c r="D168" s="226" t="s">
        <v>141</v>
      </c>
      <c r="E168" s="40"/>
      <c r="F168" s="227" t="s">
        <v>357</v>
      </c>
      <c r="G168" s="40"/>
      <c r="H168" s="40"/>
      <c r="I168" s="228"/>
      <c r="J168" s="40"/>
      <c r="K168" s="40"/>
      <c r="L168" s="44"/>
      <c r="M168" s="229"/>
      <c r="N168" s="230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141</v>
      </c>
      <c r="AU168" s="17" t="s">
        <v>75</v>
      </c>
    </row>
    <row r="169" s="2" customFormat="1">
      <c r="A169" s="38"/>
      <c r="B169" s="39"/>
      <c r="C169" s="40"/>
      <c r="D169" s="231" t="s">
        <v>143</v>
      </c>
      <c r="E169" s="40"/>
      <c r="F169" s="232" t="s">
        <v>358</v>
      </c>
      <c r="G169" s="40"/>
      <c r="H169" s="40"/>
      <c r="I169" s="228"/>
      <c r="J169" s="40"/>
      <c r="K169" s="40"/>
      <c r="L169" s="44"/>
      <c r="M169" s="229"/>
      <c r="N169" s="230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143</v>
      </c>
      <c r="AU169" s="17" t="s">
        <v>75</v>
      </c>
    </row>
    <row r="170" s="2" customFormat="1">
      <c r="A170" s="38"/>
      <c r="B170" s="39"/>
      <c r="C170" s="40"/>
      <c r="D170" s="226" t="s">
        <v>145</v>
      </c>
      <c r="E170" s="40"/>
      <c r="F170" s="233" t="s">
        <v>349</v>
      </c>
      <c r="G170" s="40"/>
      <c r="H170" s="40"/>
      <c r="I170" s="228"/>
      <c r="J170" s="40"/>
      <c r="K170" s="40"/>
      <c r="L170" s="44"/>
      <c r="M170" s="229"/>
      <c r="N170" s="230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145</v>
      </c>
      <c r="AU170" s="17" t="s">
        <v>75</v>
      </c>
    </row>
    <row r="171" s="14" customFormat="1">
      <c r="A171" s="14"/>
      <c r="B171" s="245"/>
      <c r="C171" s="246"/>
      <c r="D171" s="226" t="s">
        <v>147</v>
      </c>
      <c r="E171" s="247" t="s">
        <v>19</v>
      </c>
      <c r="F171" s="248" t="s">
        <v>359</v>
      </c>
      <c r="G171" s="246"/>
      <c r="H171" s="247" t="s">
        <v>19</v>
      </c>
      <c r="I171" s="249"/>
      <c r="J171" s="246"/>
      <c r="K171" s="246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147</v>
      </c>
      <c r="AU171" s="254" t="s">
        <v>75</v>
      </c>
      <c r="AV171" s="14" t="s">
        <v>78</v>
      </c>
      <c r="AW171" s="14" t="s">
        <v>33</v>
      </c>
      <c r="AX171" s="14" t="s">
        <v>71</v>
      </c>
      <c r="AY171" s="254" t="s">
        <v>133</v>
      </c>
    </row>
    <row r="172" s="13" customFormat="1">
      <c r="A172" s="13"/>
      <c r="B172" s="234"/>
      <c r="C172" s="235"/>
      <c r="D172" s="226" t="s">
        <v>147</v>
      </c>
      <c r="E172" s="236" t="s">
        <v>19</v>
      </c>
      <c r="F172" s="237" t="s">
        <v>385</v>
      </c>
      <c r="G172" s="235"/>
      <c r="H172" s="238">
        <v>3000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147</v>
      </c>
      <c r="AU172" s="244" t="s">
        <v>75</v>
      </c>
      <c r="AV172" s="13" t="s">
        <v>75</v>
      </c>
      <c r="AW172" s="13" t="s">
        <v>33</v>
      </c>
      <c r="AX172" s="13" t="s">
        <v>78</v>
      </c>
      <c r="AY172" s="244" t="s">
        <v>133</v>
      </c>
    </row>
    <row r="173" s="12" customFormat="1" ht="22.8" customHeight="1">
      <c r="A173" s="12"/>
      <c r="B173" s="197"/>
      <c r="C173" s="198"/>
      <c r="D173" s="199" t="s">
        <v>70</v>
      </c>
      <c r="E173" s="211" t="s">
        <v>361</v>
      </c>
      <c r="F173" s="211" t="s">
        <v>362</v>
      </c>
      <c r="G173" s="198"/>
      <c r="H173" s="198"/>
      <c r="I173" s="201"/>
      <c r="J173" s="212">
        <f>BK173</f>
        <v>0</v>
      </c>
      <c r="K173" s="198"/>
      <c r="L173" s="203"/>
      <c r="M173" s="204"/>
      <c r="N173" s="205"/>
      <c r="O173" s="205"/>
      <c r="P173" s="206">
        <f>SUM(P174:P177)</f>
        <v>0</v>
      </c>
      <c r="Q173" s="205"/>
      <c r="R173" s="206">
        <f>SUM(R174:R177)</f>
        <v>0</v>
      </c>
      <c r="S173" s="205"/>
      <c r="T173" s="207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8" t="s">
        <v>78</v>
      </c>
      <c r="AT173" s="209" t="s">
        <v>70</v>
      </c>
      <c r="AU173" s="209" t="s">
        <v>78</v>
      </c>
      <c r="AY173" s="208" t="s">
        <v>133</v>
      </c>
      <c r="BK173" s="210">
        <f>SUM(BK174:BK177)</f>
        <v>0</v>
      </c>
    </row>
    <row r="174" s="2" customFormat="1" ht="21.75" customHeight="1">
      <c r="A174" s="38"/>
      <c r="B174" s="39"/>
      <c r="C174" s="213" t="s">
        <v>267</v>
      </c>
      <c r="D174" s="213" t="s">
        <v>135</v>
      </c>
      <c r="E174" s="214" t="s">
        <v>364</v>
      </c>
      <c r="F174" s="215" t="s">
        <v>365</v>
      </c>
      <c r="G174" s="216" t="s">
        <v>168</v>
      </c>
      <c r="H174" s="217">
        <v>1681.3309999999999</v>
      </c>
      <c r="I174" s="218"/>
      <c r="J174" s="219">
        <f>ROUND(I174*H174,2)</f>
        <v>0</v>
      </c>
      <c r="K174" s="215" t="s">
        <v>138</v>
      </c>
      <c r="L174" s="44"/>
      <c r="M174" s="220" t="s">
        <v>19</v>
      </c>
      <c r="N174" s="221" t="s">
        <v>42</v>
      </c>
      <c r="O174" s="84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139</v>
      </c>
      <c r="AT174" s="224" t="s">
        <v>135</v>
      </c>
      <c r="AU174" s="224" t="s">
        <v>75</v>
      </c>
      <c r="AY174" s="17" t="s">
        <v>133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78</v>
      </c>
      <c r="BK174" s="225">
        <f>ROUND(I174*H174,2)</f>
        <v>0</v>
      </c>
      <c r="BL174" s="17" t="s">
        <v>139</v>
      </c>
      <c r="BM174" s="224" t="s">
        <v>366</v>
      </c>
    </row>
    <row r="175" s="2" customFormat="1">
      <c r="A175" s="38"/>
      <c r="B175" s="39"/>
      <c r="C175" s="40"/>
      <c r="D175" s="226" t="s">
        <v>141</v>
      </c>
      <c r="E175" s="40"/>
      <c r="F175" s="227" t="s">
        <v>367</v>
      </c>
      <c r="G175" s="40"/>
      <c r="H175" s="40"/>
      <c r="I175" s="228"/>
      <c r="J175" s="40"/>
      <c r="K175" s="40"/>
      <c r="L175" s="44"/>
      <c r="M175" s="229"/>
      <c r="N175" s="230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141</v>
      </c>
      <c r="AU175" s="17" t="s">
        <v>75</v>
      </c>
    </row>
    <row r="176" s="2" customFormat="1">
      <c r="A176" s="38"/>
      <c r="B176" s="39"/>
      <c r="C176" s="40"/>
      <c r="D176" s="231" t="s">
        <v>143</v>
      </c>
      <c r="E176" s="40"/>
      <c r="F176" s="232" t="s">
        <v>368</v>
      </c>
      <c r="G176" s="40"/>
      <c r="H176" s="40"/>
      <c r="I176" s="228"/>
      <c r="J176" s="40"/>
      <c r="K176" s="40"/>
      <c r="L176" s="44"/>
      <c r="M176" s="229"/>
      <c r="N176" s="230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143</v>
      </c>
      <c r="AU176" s="17" t="s">
        <v>75</v>
      </c>
    </row>
    <row r="177" s="2" customFormat="1">
      <c r="A177" s="38"/>
      <c r="B177" s="39"/>
      <c r="C177" s="40"/>
      <c r="D177" s="226" t="s">
        <v>145</v>
      </c>
      <c r="E177" s="40"/>
      <c r="F177" s="233" t="s">
        <v>369</v>
      </c>
      <c r="G177" s="40"/>
      <c r="H177" s="40"/>
      <c r="I177" s="228"/>
      <c r="J177" s="40"/>
      <c r="K177" s="40"/>
      <c r="L177" s="44"/>
      <c r="M177" s="265"/>
      <c r="N177" s="266"/>
      <c r="O177" s="267"/>
      <c r="P177" s="267"/>
      <c r="Q177" s="267"/>
      <c r="R177" s="267"/>
      <c r="S177" s="267"/>
      <c r="T177" s="26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75</v>
      </c>
    </row>
    <row r="178" s="2" customFormat="1" ht="6.96" customHeight="1">
      <c r="A178" s="38"/>
      <c r="B178" s="59"/>
      <c r="C178" s="60"/>
      <c r="D178" s="60"/>
      <c r="E178" s="60"/>
      <c r="F178" s="60"/>
      <c r="G178" s="60"/>
      <c r="H178" s="60"/>
      <c r="I178" s="60"/>
      <c r="J178" s="60"/>
      <c r="K178" s="60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K8DsnMJCQJifJ8dfC7wi8aN5tiBwnLHLPZpFnfaAZqeiutEfO14cJIuy3LuZ4UYhkJKQojkSjqqCK7YOLGrpVw==" hashValue="vcPltgt05bCvfeg4jmIwOeDOAfTFRroxFJopfp65NFEE50/bP7MQ0SWTBImxC2bal/vJRJ8EJprXQmuX7J82Bg==" algorithmName="SHA-512" password="CC35"/>
  <autoFilter ref="C89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2_01/122251105"/>
    <hyperlink ref="F105" r:id="rId2" display="https://podminky.urs.cz/item/CS_URS_2022_01/171152111"/>
    <hyperlink ref="F110" r:id="rId3" display="https://podminky.urs.cz/item/CS_URS_2022_01/174151101"/>
    <hyperlink ref="F116" r:id="rId4" display="https://podminky.urs.cz/item/CS_URS_2022_01/181152302"/>
    <hyperlink ref="F125" r:id="rId5" display="https://podminky.urs.cz/item/CS_URS_2022_01/181411123"/>
    <hyperlink ref="F130" r:id="rId6" display="https://podminky.urs.cz/item/CS_URS_2022_01/182251101"/>
    <hyperlink ref="F140" r:id="rId7" display="https://podminky.urs.cz/item/CS_URS_2022_01/561061131"/>
    <hyperlink ref="F150" r:id="rId8" display="https://podminky.urs.cz/item/CS_URS_2022_01/564762111"/>
    <hyperlink ref="F155" r:id="rId9" display="https://podminky.urs.cz/item/CS_URS_2022_01/564861111"/>
    <hyperlink ref="F162" r:id="rId10" display="https://podminky.urs.cz/item/CS_URS_2022_01/938909311"/>
    <hyperlink ref="F169" r:id="rId11" display="https://podminky.urs.cz/item/CS_URS_2022_01/938909111"/>
    <hyperlink ref="F176" r:id="rId12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75</v>
      </c>
    </row>
    <row r="4" s="1" customFormat="1" ht="24.96" customHeight="1">
      <c r="B4" s="20"/>
      <c r="D4" s="141" t="s">
        <v>99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 189 – Vodní nádrž Kozlák (část cestní síť), revitalizace koryta, DC25, VC29 v k.ú. Lužec n. Cidlinou</v>
      </c>
      <c r="F7" s="143"/>
      <c r="G7" s="143"/>
      <c r="H7" s="143"/>
      <c r="L7" s="20"/>
    </row>
    <row r="8" s="2" customFormat="1" ht="12" customHeight="1">
      <c r="A8" s="38"/>
      <c r="B8" s="44"/>
      <c r="C8" s="38"/>
      <c r="D8" s="143" t="s">
        <v>100</v>
      </c>
      <c r="E8" s="38"/>
      <c r="F8" s="38"/>
      <c r="G8" s="38"/>
      <c r="H8" s="38"/>
      <c r="I8" s="38"/>
      <c r="J8" s="38"/>
      <c r="K8" s="38"/>
      <c r="L8" s="14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6" t="s">
        <v>386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3" t="s">
        <v>18</v>
      </c>
      <c r="E11" s="38"/>
      <c r="F11" s="133" t="s">
        <v>19</v>
      </c>
      <c r="G11" s="38"/>
      <c r="H11" s="38"/>
      <c r="I11" s="143" t="s">
        <v>20</v>
      </c>
      <c r="J11" s="133" t="s">
        <v>19</v>
      </c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21</v>
      </c>
      <c r="E12" s="38"/>
      <c r="F12" s="133" t="s">
        <v>387</v>
      </c>
      <c r="G12" s="38"/>
      <c r="H12" s="38"/>
      <c r="I12" s="143" t="s">
        <v>23</v>
      </c>
      <c r="J12" s="147" t="str">
        <f>'Rekapitulace stavby'!AN8</f>
        <v>2. 12. 2022</v>
      </c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25</v>
      </c>
      <c r="E14" s="38"/>
      <c r="F14" s="38"/>
      <c r="G14" s="38"/>
      <c r="H14" s="38"/>
      <c r="I14" s="143" t="s">
        <v>26</v>
      </c>
      <c r="J14" s="133" t="str">
        <f>IF('Rekapitulace stavby'!AN10="","",'Rekapitulace stavby'!AN10)</f>
        <v/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>SPÚ ČR</v>
      </c>
      <c r="F15" s="38"/>
      <c r="G15" s="38"/>
      <c r="H15" s="38"/>
      <c r="I15" s="143" t="s">
        <v>28</v>
      </c>
      <c r="J15" s="133" t="str">
        <f>IF('Rekapitulace stavby'!AN11="","",'Rekapitulace stavby'!AN11)</f>
        <v/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3" t="s">
        <v>29</v>
      </c>
      <c r="E17" s="38"/>
      <c r="F17" s="38"/>
      <c r="G17" s="38"/>
      <c r="H17" s="38"/>
      <c r="I17" s="143" t="s">
        <v>26</v>
      </c>
      <c r="J17" s="33" t="str">
        <f>'Rekapitulace stavby'!AN13</f>
        <v>Vyplň údaj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3" t="s">
        <v>28</v>
      </c>
      <c r="J18" s="33" t="str">
        <f>'Rekapitulace stavby'!AN14</f>
        <v>Vyplň údaj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3" t="s">
        <v>31</v>
      </c>
      <c r="E20" s="38"/>
      <c r="F20" s="38"/>
      <c r="G20" s="38"/>
      <c r="H20" s="38"/>
      <c r="I20" s="143" t="s">
        <v>26</v>
      </c>
      <c r="J20" s="133" t="s">
        <v>19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3" t="s">
        <v>28</v>
      </c>
      <c r="J21" s="133" t="s">
        <v>19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3" t="s">
        <v>34</v>
      </c>
      <c r="E23" s="38"/>
      <c r="F23" s="38"/>
      <c r="G23" s="38"/>
      <c r="H23" s="38"/>
      <c r="I23" s="143" t="s">
        <v>26</v>
      </c>
      <c r="J23" s="133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3" t="s">
        <v>28</v>
      </c>
      <c r="J24" s="133" t="s">
        <v>19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3" t="s">
        <v>35</v>
      </c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2"/>
      <c r="E29" s="152"/>
      <c r="F29" s="152"/>
      <c r="G29" s="152"/>
      <c r="H29" s="152"/>
      <c r="I29" s="152"/>
      <c r="J29" s="152"/>
      <c r="K29" s="152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3" t="s">
        <v>37</v>
      </c>
      <c r="E30" s="38"/>
      <c r="F30" s="38"/>
      <c r="G30" s="38"/>
      <c r="H30" s="38"/>
      <c r="I30" s="38"/>
      <c r="J30" s="154">
        <f>ROUND(J84, 2)</f>
        <v>0</v>
      </c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5" t="s">
        <v>39</v>
      </c>
      <c r="G32" s="38"/>
      <c r="H32" s="38"/>
      <c r="I32" s="155" t="s">
        <v>38</v>
      </c>
      <c r="J32" s="155" t="s">
        <v>40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6" t="s">
        <v>41</v>
      </c>
      <c r="E33" s="143" t="s">
        <v>42</v>
      </c>
      <c r="F33" s="157">
        <f>ROUND((SUM(BE84:BE119)),  2)</f>
        <v>0</v>
      </c>
      <c r="G33" s="38"/>
      <c r="H33" s="38"/>
      <c r="I33" s="158">
        <v>0.20999999999999999</v>
      </c>
      <c r="J33" s="157">
        <f>ROUND(((SUM(BE84:BE119))*I33),  2)</f>
        <v>0</v>
      </c>
      <c r="K33" s="38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3" t="s">
        <v>43</v>
      </c>
      <c r="F34" s="157">
        <f>ROUND((SUM(BF84:BF119)),  2)</f>
        <v>0</v>
      </c>
      <c r="G34" s="38"/>
      <c r="H34" s="38"/>
      <c r="I34" s="158">
        <v>0.14999999999999999</v>
      </c>
      <c r="J34" s="157">
        <f>ROUND(((SUM(BF84:BF119))*I34), 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44</v>
      </c>
      <c r="F35" s="157">
        <f>ROUND((SUM(BG84:BG119)),  2)</f>
        <v>0</v>
      </c>
      <c r="G35" s="38"/>
      <c r="H35" s="38"/>
      <c r="I35" s="158">
        <v>0.20999999999999999</v>
      </c>
      <c r="J35" s="157">
        <f>0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45</v>
      </c>
      <c r="F36" s="157">
        <f>ROUND((SUM(BH84:BH119)),  2)</f>
        <v>0</v>
      </c>
      <c r="G36" s="38"/>
      <c r="H36" s="38"/>
      <c r="I36" s="158">
        <v>0.14999999999999999</v>
      </c>
      <c r="J36" s="157">
        <f>0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ROUND((SUM(BI84:BI119)),  2)</f>
        <v>0</v>
      </c>
      <c r="G37" s="38"/>
      <c r="H37" s="38"/>
      <c r="I37" s="158">
        <v>0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4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 189 – Vodní nádrž Kozlák (část cestní síť), revitalizace koryta, DC25, VC29 v k.ú. Lužec n. Cidlinou</v>
      </c>
      <c r="F48" s="32"/>
      <c r="G48" s="32"/>
      <c r="H48" s="32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Vedlejší a ostatní náklady (cestní síť)</v>
      </c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2. 12. 2022</v>
      </c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ČR</v>
      </c>
      <c r="G54" s="40"/>
      <c r="H54" s="40"/>
      <c r="I54" s="32" t="s">
        <v>31</v>
      </c>
      <c r="J54" s="36" t="str">
        <f>E21</f>
        <v>NDCon s.r.o.</v>
      </c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NDCon s.r.o.</v>
      </c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106</v>
      </c>
      <c r="D57" s="172"/>
      <c r="E57" s="172"/>
      <c r="F57" s="172"/>
      <c r="G57" s="172"/>
      <c r="H57" s="172"/>
      <c r="I57" s="172"/>
      <c r="J57" s="173" t="s">
        <v>107</v>
      </c>
      <c r="K57" s="172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75"/>
      <c r="C60" s="176"/>
      <c r="D60" s="177" t="s">
        <v>388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5"/>
      <c r="D61" s="182" t="s">
        <v>389</v>
      </c>
      <c r="E61" s="183"/>
      <c r="F61" s="183"/>
      <c r="G61" s="183"/>
      <c r="H61" s="183"/>
      <c r="I61" s="183"/>
      <c r="J61" s="184">
        <f>J86</f>
        <v>0</v>
      </c>
      <c r="K61" s="125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5"/>
      <c r="D62" s="182" t="s">
        <v>390</v>
      </c>
      <c r="E62" s="183"/>
      <c r="F62" s="183"/>
      <c r="G62" s="183"/>
      <c r="H62" s="183"/>
      <c r="I62" s="183"/>
      <c r="J62" s="184">
        <f>J100</f>
        <v>0</v>
      </c>
      <c r="K62" s="125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5"/>
      <c r="D63" s="182" t="s">
        <v>391</v>
      </c>
      <c r="E63" s="183"/>
      <c r="F63" s="183"/>
      <c r="G63" s="183"/>
      <c r="H63" s="183"/>
      <c r="I63" s="183"/>
      <c r="J63" s="184">
        <f>J112</f>
        <v>0</v>
      </c>
      <c r="K63" s="125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5"/>
      <c r="D64" s="182" t="s">
        <v>392</v>
      </c>
      <c r="E64" s="183"/>
      <c r="F64" s="183"/>
      <c r="G64" s="183"/>
      <c r="H64" s="183"/>
      <c r="I64" s="183"/>
      <c r="J64" s="184">
        <f>J115</f>
        <v>0</v>
      </c>
      <c r="K64" s="125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118</v>
      </c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0" t="str">
        <f>E7</f>
        <v>R 189 – Vodní nádrž Kozlák (část cestní síť), revitalizace koryta, DC25, VC29 v k.ú. Lužec n. Cidlinou</v>
      </c>
      <c r="F74" s="32"/>
      <c r="G74" s="32"/>
      <c r="H74" s="32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100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VON - Vedlejší a ostatní náklady (cestní síť)</v>
      </c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2. 12. 2022</v>
      </c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SPÚ ČR</v>
      </c>
      <c r="G80" s="40"/>
      <c r="H80" s="40"/>
      <c r="I80" s="32" t="s">
        <v>31</v>
      </c>
      <c r="J80" s="36" t="str">
        <f>E21</f>
        <v>NDCon s.r.o.</v>
      </c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NDCon s.r.o.</v>
      </c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86"/>
      <c r="B83" s="187"/>
      <c r="C83" s="188" t="s">
        <v>119</v>
      </c>
      <c r="D83" s="189" t="s">
        <v>56</v>
      </c>
      <c r="E83" s="189" t="s">
        <v>52</v>
      </c>
      <c r="F83" s="189" t="s">
        <v>53</v>
      </c>
      <c r="G83" s="189" t="s">
        <v>120</v>
      </c>
      <c r="H83" s="189" t="s">
        <v>121</v>
      </c>
      <c r="I83" s="189" t="s">
        <v>122</v>
      </c>
      <c r="J83" s="189" t="s">
        <v>107</v>
      </c>
      <c r="K83" s="190" t="s">
        <v>123</v>
      </c>
      <c r="L83" s="191"/>
      <c r="M83" s="92" t="s">
        <v>19</v>
      </c>
      <c r="N83" s="93" t="s">
        <v>41</v>
      </c>
      <c r="O83" s="93" t="s">
        <v>124</v>
      </c>
      <c r="P83" s="93" t="s">
        <v>125</v>
      </c>
      <c r="Q83" s="93" t="s">
        <v>126</v>
      </c>
      <c r="R83" s="93" t="s">
        <v>127</v>
      </c>
      <c r="S83" s="93" t="s">
        <v>128</v>
      </c>
      <c r="T83" s="94" t="s">
        <v>129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8"/>
      <c r="B84" s="39"/>
      <c r="C84" s="99" t="s">
        <v>130</v>
      </c>
      <c r="D84" s="40"/>
      <c r="E84" s="40"/>
      <c r="F84" s="40"/>
      <c r="G84" s="40"/>
      <c r="H84" s="40"/>
      <c r="I84" s="40"/>
      <c r="J84" s="192">
        <f>BK84</f>
        <v>0</v>
      </c>
      <c r="K84" s="40"/>
      <c r="L84" s="44"/>
      <c r="M84" s="95"/>
      <c r="N84" s="193"/>
      <c r="O84" s="96"/>
      <c r="P84" s="194">
        <f>P85</f>
        <v>0</v>
      </c>
      <c r="Q84" s="96"/>
      <c r="R84" s="194">
        <f>R85</f>
        <v>0</v>
      </c>
      <c r="S84" s="96"/>
      <c r="T84" s="195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108</v>
      </c>
      <c r="BK84" s="196">
        <f>BK85</f>
        <v>0</v>
      </c>
    </row>
    <row r="85" s="12" customFormat="1" ht="25.92" customHeight="1">
      <c r="A85" s="12"/>
      <c r="B85" s="197"/>
      <c r="C85" s="198"/>
      <c r="D85" s="199" t="s">
        <v>70</v>
      </c>
      <c r="E85" s="200" t="s">
        <v>393</v>
      </c>
      <c r="F85" s="200" t="s">
        <v>394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P86+P100+P112+P115</f>
        <v>0</v>
      </c>
      <c r="Q85" s="205"/>
      <c r="R85" s="206">
        <f>R86+R100+R112+R115</f>
        <v>0</v>
      </c>
      <c r="S85" s="205"/>
      <c r="T85" s="207">
        <f>T86+T100+T112+T115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175</v>
      </c>
      <c r="AT85" s="209" t="s">
        <v>70</v>
      </c>
      <c r="AU85" s="209" t="s">
        <v>71</v>
      </c>
      <c r="AY85" s="208" t="s">
        <v>133</v>
      </c>
      <c r="BK85" s="210">
        <f>BK86+BK100+BK112+BK115</f>
        <v>0</v>
      </c>
    </row>
    <row r="86" s="12" customFormat="1" ht="22.8" customHeight="1">
      <c r="A86" s="12"/>
      <c r="B86" s="197"/>
      <c r="C86" s="198"/>
      <c r="D86" s="199" t="s">
        <v>70</v>
      </c>
      <c r="E86" s="211" t="s">
        <v>395</v>
      </c>
      <c r="F86" s="211" t="s">
        <v>396</v>
      </c>
      <c r="G86" s="198"/>
      <c r="H86" s="198"/>
      <c r="I86" s="201"/>
      <c r="J86" s="212">
        <f>BK86</f>
        <v>0</v>
      </c>
      <c r="K86" s="198"/>
      <c r="L86" s="203"/>
      <c r="M86" s="204"/>
      <c r="N86" s="205"/>
      <c r="O86" s="205"/>
      <c r="P86" s="206">
        <f>SUM(P87:P99)</f>
        <v>0</v>
      </c>
      <c r="Q86" s="205"/>
      <c r="R86" s="206">
        <f>SUM(R87:R99)</f>
        <v>0</v>
      </c>
      <c r="S86" s="205"/>
      <c r="T86" s="207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175</v>
      </c>
      <c r="AT86" s="209" t="s">
        <v>70</v>
      </c>
      <c r="AU86" s="209" t="s">
        <v>78</v>
      </c>
      <c r="AY86" s="208" t="s">
        <v>133</v>
      </c>
      <c r="BK86" s="210">
        <f>SUM(BK87:BK99)</f>
        <v>0</v>
      </c>
    </row>
    <row r="87" s="2" customFormat="1" ht="33" customHeight="1">
      <c r="A87" s="38"/>
      <c r="B87" s="39"/>
      <c r="C87" s="213" t="s">
        <v>78</v>
      </c>
      <c r="D87" s="213" t="s">
        <v>135</v>
      </c>
      <c r="E87" s="214" t="s">
        <v>397</v>
      </c>
      <c r="F87" s="215" t="s">
        <v>398</v>
      </c>
      <c r="G87" s="216" t="s">
        <v>399</v>
      </c>
      <c r="H87" s="217">
        <v>1</v>
      </c>
      <c r="I87" s="218"/>
      <c r="J87" s="219">
        <f>ROUND(I87*H87,2)</f>
        <v>0</v>
      </c>
      <c r="K87" s="215" t="s">
        <v>19</v>
      </c>
      <c r="L87" s="44"/>
      <c r="M87" s="220" t="s">
        <v>19</v>
      </c>
      <c r="N87" s="221" t="s">
        <v>42</v>
      </c>
      <c r="O87" s="84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4" t="s">
        <v>400</v>
      </c>
      <c r="AT87" s="224" t="s">
        <v>135</v>
      </c>
      <c r="AU87" s="224" t="s">
        <v>75</v>
      </c>
      <c r="AY87" s="17" t="s">
        <v>133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7" t="s">
        <v>78</v>
      </c>
      <c r="BK87" s="225">
        <f>ROUND(I87*H87,2)</f>
        <v>0</v>
      </c>
      <c r="BL87" s="17" t="s">
        <v>400</v>
      </c>
      <c r="BM87" s="224" t="s">
        <v>401</v>
      </c>
    </row>
    <row r="88" s="2" customFormat="1">
      <c r="A88" s="38"/>
      <c r="B88" s="39"/>
      <c r="C88" s="40"/>
      <c r="D88" s="226" t="s">
        <v>141</v>
      </c>
      <c r="E88" s="40"/>
      <c r="F88" s="227" t="s">
        <v>398</v>
      </c>
      <c r="G88" s="40"/>
      <c r="H88" s="40"/>
      <c r="I88" s="228"/>
      <c r="J88" s="40"/>
      <c r="K88" s="40"/>
      <c r="L88" s="44"/>
      <c r="M88" s="229"/>
      <c r="N88" s="230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141</v>
      </c>
      <c r="AU88" s="17" t="s">
        <v>75</v>
      </c>
    </row>
    <row r="89" s="2" customFormat="1" ht="24.15" customHeight="1">
      <c r="A89" s="38"/>
      <c r="B89" s="39"/>
      <c r="C89" s="213" t="s">
        <v>75</v>
      </c>
      <c r="D89" s="213" t="s">
        <v>135</v>
      </c>
      <c r="E89" s="214" t="s">
        <v>402</v>
      </c>
      <c r="F89" s="215" t="s">
        <v>403</v>
      </c>
      <c r="G89" s="216" t="s">
        <v>399</v>
      </c>
      <c r="H89" s="217">
        <v>1</v>
      </c>
      <c r="I89" s="218"/>
      <c r="J89" s="219">
        <f>ROUND(I89*H89,2)</f>
        <v>0</v>
      </c>
      <c r="K89" s="215" t="s">
        <v>19</v>
      </c>
      <c r="L89" s="44"/>
      <c r="M89" s="220" t="s">
        <v>19</v>
      </c>
      <c r="N89" s="221" t="s">
        <v>42</v>
      </c>
      <c r="O89" s="84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4" t="s">
        <v>139</v>
      </c>
      <c r="AT89" s="224" t="s">
        <v>135</v>
      </c>
      <c r="AU89" s="224" t="s">
        <v>75</v>
      </c>
      <c r="AY89" s="17" t="s">
        <v>133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7" t="s">
        <v>78</v>
      </c>
      <c r="BK89" s="225">
        <f>ROUND(I89*H89,2)</f>
        <v>0</v>
      </c>
      <c r="BL89" s="17" t="s">
        <v>139</v>
      </c>
      <c r="BM89" s="224" t="s">
        <v>404</v>
      </c>
    </row>
    <row r="90" s="2" customFormat="1">
      <c r="A90" s="38"/>
      <c r="B90" s="39"/>
      <c r="C90" s="40"/>
      <c r="D90" s="226" t="s">
        <v>141</v>
      </c>
      <c r="E90" s="40"/>
      <c r="F90" s="227" t="s">
        <v>403</v>
      </c>
      <c r="G90" s="40"/>
      <c r="H90" s="40"/>
      <c r="I90" s="228"/>
      <c r="J90" s="40"/>
      <c r="K90" s="40"/>
      <c r="L90" s="44"/>
      <c r="M90" s="229"/>
      <c r="N90" s="230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141</v>
      </c>
      <c r="AU90" s="17" t="s">
        <v>75</v>
      </c>
    </row>
    <row r="91" s="2" customFormat="1" ht="16.5" customHeight="1">
      <c r="A91" s="38"/>
      <c r="B91" s="39"/>
      <c r="C91" s="213" t="s">
        <v>95</v>
      </c>
      <c r="D91" s="213" t="s">
        <v>135</v>
      </c>
      <c r="E91" s="214" t="s">
        <v>405</v>
      </c>
      <c r="F91" s="215" t="s">
        <v>406</v>
      </c>
      <c r="G91" s="216" t="s">
        <v>399</v>
      </c>
      <c r="H91" s="217">
        <v>1</v>
      </c>
      <c r="I91" s="218"/>
      <c r="J91" s="219">
        <f>ROUND(I91*H91,2)</f>
        <v>0</v>
      </c>
      <c r="K91" s="215" t="s">
        <v>19</v>
      </c>
      <c r="L91" s="44"/>
      <c r="M91" s="220" t="s">
        <v>19</v>
      </c>
      <c r="N91" s="221" t="s">
        <v>42</v>
      </c>
      <c r="O91" s="84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4" t="s">
        <v>407</v>
      </c>
      <c r="AT91" s="224" t="s">
        <v>135</v>
      </c>
      <c r="AU91" s="224" t="s">
        <v>75</v>
      </c>
      <c r="AY91" s="17" t="s">
        <v>133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7" t="s">
        <v>78</v>
      </c>
      <c r="BK91" s="225">
        <f>ROUND(I91*H91,2)</f>
        <v>0</v>
      </c>
      <c r="BL91" s="17" t="s">
        <v>407</v>
      </c>
      <c r="BM91" s="224" t="s">
        <v>408</v>
      </c>
    </row>
    <row r="92" s="2" customFormat="1">
      <c r="A92" s="38"/>
      <c r="B92" s="39"/>
      <c r="C92" s="40"/>
      <c r="D92" s="226" t="s">
        <v>141</v>
      </c>
      <c r="E92" s="40"/>
      <c r="F92" s="227" t="s">
        <v>409</v>
      </c>
      <c r="G92" s="40"/>
      <c r="H92" s="40"/>
      <c r="I92" s="228"/>
      <c r="J92" s="40"/>
      <c r="K92" s="40"/>
      <c r="L92" s="44"/>
      <c r="M92" s="229"/>
      <c r="N92" s="230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141</v>
      </c>
      <c r="AU92" s="17" t="s">
        <v>75</v>
      </c>
    </row>
    <row r="93" s="2" customFormat="1">
      <c r="A93" s="38"/>
      <c r="B93" s="39"/>
      <c r="C93" s="40"/>
      <c r="D93" s="226" t="s">
        <v>171</v>
      </c>
      <c r="E93" s="40"/>
      <c r="F93" s="233" t="s">
        <v>410</v>
      </c>
      <c r="G93" s="40"/>
      <c r="H93" s="40"/>
      <c r="I93" s="228"/>
      <c r="J93" s="40"/>
      <c r="K93" s="40"/>
      <c r="L93" s="44"/>
      <c r="M93" s="229"/>
      <c r="N93" s="230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171</v>
      </c>
      <c r="AU93" s="17" t="s">
        <v>75</v>
      </c>
    </row>
    <row r="94" s="2" customFormat="1" ht="37.8" customHeight="1">
      <c r="A94" s="38"/>
      <c r="B94" s="39"/>
      <c r="C94" s="213" t="s">
        <v>175</v>
      </c>
      <c r="D94" s="213" t="s">
        <v>135</v>
      </c>
      <c r="E94" s="214" t="s">
        <v>411</v>
      </c>
      <c r="F94" s="215" t="s">
        <v>412</v>
      </c>
      <c r="G94" s="216" t="s">
        <v>399</v>
      </c>
      <c r="H94" s="217">
        <v>1</v>
      </c>
      <c r="I94" s="218"/>
      <c r="J94" s="219">
        <f>ROUND(I94*H94,2)</f>
        <v>0</v>
      </c>
      <c r="K94" s="215" t="s">
        <v>19</v>
      </c>
      <c r="L94" s="44"/>
      <c r="M94" s="220" t="s">
        <v>19</v>
      </c>
      <c r="N94" s="221" t="s">
        <v>42</v>
      </c>
      <c r="O94" s="84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4" t="s">
        <v>400</v>
      </c>
      <c r="AT94" s="224" t="s">
        <v>135</v>
      </c>
      <c r="AU94" s="224" t="s">
        <v>75</v>
      </c>
      <c r="AY94" s="17" t="s">
        <v>133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7" t="s">
        <v>78</v>
      </c>
      <c r="BK94" s="225">
        <f>ROUND(I94*H94,2)</f>
        <v>0</v>
      </c>
      <c r="BL94" s="17" t="s">
        <v>400</v>
      </c>
      <c r="BM94" s="224" t="s">
        <v>413</v>
      </c>
    </row>
    <row r="95" s="2" customFormat="1">
      <c r="A95" s="38"/>
      <c r="B95" s="39"/>
      <c r="C95" s="40"/>
      <c r="D95" s="226" t="s">
        <v>141</v>
      </c>
      <c r="E95" s="40"/>
      <c r="F95" s="227" t="s">
        <v>414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141</v>
      </c>
      <c r="AU95" s="17" t="s">
        <v>75</v>
      </c>
    </row>
    <row r="96" s="2" customFormat="1" ht="16.5" customHeight="1">
      <c r="A96" s="38"/>
      <c r="B96" s="39"/>
      <c r="C96" s="213" t="s">
        <v>183</v>
      </c>
      <c r="D96" s="213" t="s">
        <v>135</v>
      </c>
      <c r="E96" s="214" t="s">
        <v>415</v>
      </c>
      <c r="F96" s="215" t="s">
        <v>416</v>
      </c>
      <c r="G96" s="216" t="s">
        <v>399</v>
      </c>
      <c r="H96" s="217">
        <v>1</v>
      </c>
      <c r="I96" s="218"/>
      <c r="J96" s="219">
        <f>ROUND(I96*H96,2)</f>
        <v>0</v>
      </c>
      <c r="K96" s="215" t="s">
        <v>138</v>
      </c>
      <c r="L96" s="44"/>
      <c r="M96" s="220" t="s">
        <v>19</v>
      </c>
      <c r="N96" s="221" t="s">
        <v>42</v>
      </c>
      <c r="O96" s="84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4" t="s">
        <v>407</v>
      </c>
      <c r="AT96" s="224" t="s">
        <v>135</v>
      </c>
      <c r="AU96" s="224" t="s">
        <v>75</v>
      </c>
      <c r="AY96" s="17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7" t="s">
        <v>78</v>
      </c>
      <c r="BK96" s="225">
        <f>ROUND(I96*H96,2)</f>
        <v>0</v>
      </c>
      <c r="BL96" s="17" t="s">
        <v>407</v>
      </c>
      <c r="BM96" s="224" t="s">
        <v>417</v>
      </c>
    </row>
    <row r="97" s="2" customFormat="1">
      <c r="A97" s="38"/>
      <c r="B97" s="39"/>
      <c r="C97" s="40"/>
      <c r="D97" s="226" t="s">
        <v>141</v>
      </c>
      <c r="E97" s="40"/>
      <c r="F97" s="227" t="s">
        <v>416</v>
      </c>
      <c r="G97" s="40"/>
      <c r="H97" s="40"/>
      <c r="I97" s="228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141</v>
      </c>
      <c r="AU97" s="17" t="s">
        <v>75</v>
      </c>
    </row>
    <row r="98" s="2" customFormat="1">
      <c r="A98" s="38"/>
      <c r="B98" s="39"/>
      <c r="C98" s="40"/>
      <c r="D98" s="231" t="s">
        <v>143</v>
      </c>
      <c r="E98" s="40"/>
      <c r="F98" s="232" t="s">
        <v>418</v>
      </c>
      <c r="G98" s="40"/>
      <c r="H98" s="40"/>
      <c r="I98" s="228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143</v>
      </c>
      <c r="AU98" s="17" t="s">
        <v>75</v>
      </c>
    </row>
    <row r="99" s="2" customFormat="1">
      <c r="A99" s="38"/>
      <c r="B99" s="39"/>
      <c r="C99" s="40"/>
      <c r="D99" s="226" t="s">
        <v>171</v>
      </c>
      <c r="E99" s="40"/>
      <c r="F99" s="233" t="s">
        <v>419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171</v>
      </c>
      <c r="AU99" s="17" t="s">
        <v>75</v>
      </c>
    </row>
    <row r="100" s="12" customFormat="1" ht="22.8" customHeight="1">
      <c r="A100" s="12"/>
      <c r="B100" s="197"/>
      <c r="C100" s="198"/>
      <c r="D100" s="199" t="s">
        <v>70</v>
      </c>
      <c r="E100" s="211" t="s">
        <v>420</v>
      </c>
      <c r="F100" s="211" t="s">
        <v>421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SUM(P101:P111)</f>
        <v>0</v>
      </c>
      <c r="Q100" s="205"/>
      <c r="R100" s="206">
        <f>SUM(R101:R111)</f>
        <v>0</v>
      </c>
      <c r="S100" s="205"/>
      <c r="T100" s="207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175</v>
      </c>
      <c r="AT100" s="209" t="s">
        <v>70</v>
      </c>
      <c r="AU100" s="209" t="s">
        <v>78</v>
      </c>
      <c r="AY100" s="208" t="s">
        <v>133</v>
      </c>
      <c r="BK100" s="210">
        <f>SUM(BK101:BK111)</f>
        <v>0</v>
      </c>
    </row>
    <row r="101" s="2" customFormat="1" ht="16.5" customHeight="1">
      <c r="A101" s="38"/>
      <c r="B101" s="39"/>
      <c r="C101" s="213" t="s">
        <v>169</v>
      </c>
      <c r="D101" s="213" t="s">
        <v>135</v>
      </c>
      <c r="E101" s="214" t="s">
        <v>422</v>
      </c>
      <c r="F101" s="215" t="s">
        <v>423</v>
      </c>
      <c r="G101" s="216" t="s">
        <v>294</v>
      </c>
      <c r="H101" s="217">
        <v>1</v>
      </c>
      <c r="I101" s="218"/>
      <c r="J101" s="219">
        <f>ROUND(I101*H101,2)</f>
        <v>0</v>
      </c>
      <c r="K101" s="215" t="s">
        <v>19</v>
      </c>
      <c r="L101" s="44"/>
      <c r="M101" s="220" t="s">
        <v>19</v>
      </c>
      <c r="N101" s="221" t="s">
        <v>42</v>
      </c>
      <c r="O101" s="84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4" t="s">
        <v>400</v>
      </c>
      <c r="AT101" s="224" t="s">
        <v>135</v>
      </c>
      <c r="AU101" s="224" t="s">
        <v>75</v>
      </c>
      <c r="AY101" s="17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7" t="s">
        <v>78</v>
      </c>
      <c r="BK101" s="225">
        <f>ROUND(I101*H101,2)</f>
        <v>0</v>
      </c>
      <c r="BL101" s="17" t="s">
        <v>400</v>
      </c>
      <c r="BM101" s="224" t="s">
        <v>424</v>
      </c>
    </row>
    <row r="102" s="2" customFormat="1">
      <c r="A102" s="38"/>
      <c r="B102" s="39"/>
      <c r="C102" s="40"/>
      <c r="D102" s="226" t="s">
        <v>141</v>
      </c>
      <c r="E102" s="40"/>
      <c r="F102" s="227" t="s">
        <v>425</v>
      </c>
      <c r="G102" s="40"/>
      <c r="H102" s="40"/>
      <c r="I102" s="228"/>
      <c r="J102" s="40"/>
      <c r="K102" s="40"/>
      <c r="L102" s="44"/>
      <c r="M102" s="229"/>
      <c r="N102" s="23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141</v>
      </c>
      <c r="AU102" s="17" t="s">
        <v>75</v>
      </c>
    </row>
    <row r="103" s="2" customFormat="1" ht="24.15" customHeight="1">
      <c r="A103" s="38"/>
      <c r="B103" s="39"/>
      <c r="C103" s="213" t="s">
        <v>229</v>
      </c>
      <c r="D103" s="213" t="s">
        <v>135</v>
      </c>
      <c r="E103" s="214" t="s">
        <v>426</v>
      </c>
      <c r="F103" s="215" t="s">
        <v>427</v>
      </c>
      <c r="G103" s="216" t="s">
        <v>399</v>
      </c>
      <c r="H103" s="217">
        <v>1</v>
      </c>
      <c r="I103" s="218"/>
      <c r="J103" s="219">
        <f>ROUND(I103*H103,2)</f>
        <v>0</v>
      </c>
      <c r="K103" s="215" t="s">
        <v>19</v>
      </c>
      <c r="L103" s="44"/>
      <c r="M103" s="220" t="s">
        <v>19</v>
      </c>
      <c r="N103" s="221" t="s">
        <v>42</v>
      </c>
      <c r="O103" s="84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4" t="s">
        <v>400</v>
      </c>
      <c r="AT103" s="224" t="s">
        <v>135</v>
      </c>
      <c r="AU103" s="224" t="s">
        <v>75</v>
      </c>
      <c r="AY103" s="17" t="s">
        <v>133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7" t="s">
        <v>78</v>
      </c>
      <c r="BK103" s="225">
        <f>ROUND(I103*H103,2)</f>
        <v>0</v>
      </c>
      <c r="BL103" s="17" t="s">
        <v>400</v>
      </c>
      <c r="BM103" s="224" t="s">
        <v>428</v>
      </c>
    </row>
    <row r="104" s="2" customFormat="1">
      <c r="A104" s="38"/>
      <c r="B104" s="39"/>
      <c r="C104" s="40"/>
      <c r="D104" s="226" t="s">
        <v>141</v>
      </c>
      <c r="E104" s="40"/>
      <c r="F104" s="227" t="s">
        <v>427</v>
      </c>
      <c r="G104" s="40"/>
      <c r="H104" s="40"/>
      <c r="I104" s="228"/>
      <c r="J104" s="40"/>
      <c r="K104" s="40"/>
      <c r="L104" s="44"/>
      <c r="M104" s="229"/>
      <c r="N104" s="23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141</v>
      </c>
      <c r="AU104" s="17" t="s">
        <v>75</v>
      </c>
    </row>
    <row r="105" s="2" customFormat="1">
      <c r="A105" s="38"/>
      <c r="B105" s="39"/>
      <c r="C105" s="40"/>
      <c r="D105" s="226" t="s">
        <v>171</v>
      </c>
      <c r="E105" s="40"/>
      <c r="F105" s="233" t="s">
        <v>429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171</v>
      </c>
      <c r="AU105" s="17" t="s">
        <v>75</v>
      </c>
    </row>
    <row r="106" s="2" customFormat="1" ht="16.5" customHeight="1">
      <c r="A106" s="38"/>
      <c r="B106" s="39"/>
      <c r="C106" s="213" t="s">
        <v>237</v>
      </c>
      <c r="D106" s="213" t="s">
        <v>135</v>
      </c>
      <c r="E106" s="214" t="s">
        <v>430</v>
      </c>
      <c r="F106" s="215" t="s">
        <v>431</v>
      </c>
      <c r="G106" s="216" t="s">
        <v>399</v>
      </c>
      <c r="H106" s="217">
        <v>1</v>
      </c>
      <c r="I106" s="218"/>
      <c r="J106" s="219">
        <f>ROUND(I106*H106,2)</f>
        <v>0</v>
      </c>
      <c r="K106" s="215" t="s">
        <v>19</v>
      </c>
      <c r="L106" s="44"/>
      <c r="M106" s="220" t="s">
        <v>19</v>
      </c>
      <c r="N106" s="221" t="s">
        <v>42</v>
      </c>
      <c r="O106" s="84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4" t="s">
        <v>407</v>
      </c>
      <c r="AT106" s="224" t="s">
        <v>135</v>
      </c>
      <c r="AU106" s="224" t="s">
        <v>75</v>
      </c>
      <c r="AY106" s="17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78</v>
      </c>
      <c r="BK106" s="225">
        <f>ROUND(I106*H106,2)</f>
        <v>0</v>
      </c>
      <c r="BL106" s="17" t="s">
        <v>407</v>
      </c>
      <c r="BM106" s="224" t="s">
        <v>432</v>
      </c>
    </row>
    <row r="107" s="2" customFormat="1">
      <c r="A107" s="38"/>
      <c r="B107" s="39"/>
      <c r="C107" s="40"/>
      <c r="D107" s="226" t="s">
        <v>141</v>
      </c>
      <c r="E107" s="40"/>
      <c r="F107" s="227" t="s">
        <v>433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141</v>
      </c>
      <c r="AU107" s="17" t="s">
        <v>75</v>
      </c>
    </row>
    <row r="108" s="2" customFormat="1">
      <c r="A108" s="38"/>
      <c r="B108" s="39"/>
      <c r="C108" s="40"/>
      <c r="D108" s="226" t="s">
        <v>171</v>
      </c>
      <c r="E108" s="40"/>
      <c r="F108" s="233" t="s">
        <v>434</v>
      </c>
      <c r="G108" s="40"/>
      <c r="H108" s="40"/>
      <c r="I108" s="228"/>
      <c r="J108" s="40"/>
      <c r="K108" s="40"/>
      <c r="L108" s="44"/>
      <c r="M108" s="229"/>
      <c r="N108" s="23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171</v>
      </c>
      <c r="AU108" s="17" t="s">
        <v>75</v>
      </c>
    </row>
    <row r="109" s="2" customFormat="1" ht="16.5" customHeight="1">
      <c r="A109" s="38"/>
      <c r="B109" s="39"/>
      <c r="C109" s="213" t="s">
        <v>249</v>
      </c>
      <c r="D109" s="213" t="s">
        <v>135</v>
      </c>
      <c r="E109" s="214" t="s">
        <v>435</v>
      </c>
      <c r="F109" s="215" t="s">
        <v>436</v>
      </c>
      <c r="G109" s="216" t="s">
        <v>399</v>
      </c>
      <c r="H109" s="217">
        <v>1</v>
      </c>
      <c r="I109" s="218"/>
      <c r="J109" s="219">
        <f>ROUND(I109*H109,2)</f>
        <v>0</v>
      </c>
      <c r="K109" s="215" t="s">
        <v>19</v>
      </c>
      <c r="L109" s="44"/>
      <c r="M109" s="220" t="s">
        <v>19</v>
      </c>
      <c r="N109" s="221" t="s">
        <v>42</v>
      </c>
      <c r="O109" s="84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4" t="s">
        <v>400</v>
      </c>
      <c r="AT109" s="224" t="s">
        <v>135</v>
      </c>
      <c r="AU109" s="224" t="s">
        <v>75</v>
      </c>
      <c r="AY109" s="17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7" t="s">
        <v>78</v>
      </c>
      <c r="BK109" s="225">
        <f>ROUND(I109*H109,2)</f>
        <v>0</v>
      </c>
      <c r="BL109" s="17" t="s">
        <v>400</v>
      </c>
      <c r="BM109" s="224" t="s">
        <v>437</v>
      </c>
    </row>
    <row r="110" s="2" customFormat="1">
      <c r="A110" s="38"/>
      <c r="B110" s="39"/>
      <c r="C110" s="40"/>
      <c r="D110" s="226" t="s">
        <v>141</v>
      </c>
      <c r="E110" s="40"/>
      <c r="F110" s="227" t="s">
        <v>436</v>
      </c>
      <c r="G110" s="40"/>
      <c r="H110" s="40"/>
      <c r="I110" s="228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141</v>
      </c>
      <c r="AU110" s="17" t="s">
        <v>75</v>
      </c>
    </row>
    <row r="111" s="2" customFormat="1">
      <c r="A111" s="38"/>
      <c r="B111" s="39"/>
      <c r="C111" s="40"/>
      <c r="D111" s="226" t="s">
        <v>171</v>
      </c>
      <c r="E111" s="40"/>
      <c r="F111" s="233" t="s">
        <v>438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171</v>
      </c>
      <c r="AU111" s="17" t="s">
        <v>75</v>
      </c>
    </row>
    <row r="112" s="12" customFormat="1" ht="22.8" customHeight="1">
      <c r="A112" s="12"/>
      <c r="B112" s="197"/>
      <c r="C112" s="198"/>
      <c r="D112" s="199" t="s">
        <v>70</v>
      </c>
      <c r="E112" s="211" t="s">
        <v>439</v>
      </c>
      <c r="F112" s="211" t="s">
        <v>440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SUM(P113:P114)</f>
        <v>0</v>
      </c>
      <c r="Q112" s="205"/>
      <c r="R112" s="206">
        <f>SUM(R113:R114)</f>
        <v>0</v>
      </c>
      <c r="S112" s="205"/>
      <c r="T112" s="207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175</v>
      </c>
      <c r="AT112" s="209" t="s">
        <v>70</v>
      </c>
      <c r="AU112" s="209" t="s">
        <v>78</v>
      </c>
      <c r="AY112" s="208" t="s">
        <v>133</v>
      </c>
      <c r="BK112" s="210">
        <f>SUM(BK113:BK114)</f>
        <v>0</v>
      </c>
    </row>
    <row r="113" s="2" customFormat="1" ht="33" customHeight="1">
      <c r="A113" s="38"/>
      <c r="B113" s="39"/>
      <c r="C113" s="213" t="s">
        <v>273</v>
      </c>
      <c r="D113" s="213" t="s">
        <v>135</v>
      </c>
      <c r="E113" s="214" t="s">
        <v>441</v>
      </c>
      <c r="F113" s="215" t="s">
        <v>442</v>
      </c>
      <c r="G113" s="216" t="s">
        <v>399</v>
      </c>
      <c r="H113" s="217">
        <v>1</v>
      </c>
      <c r="I113" s="218"/>
      <c r="J113" s="219">
        <f>ROUND(I113*H113,2)</f>
        <v>0</v>
      </c>
      <c r="K113" s="215" t="s">
        <v>19</v>
      </c>
      <c r="L113" s="44"/>
      <c r="M113" s="220" t="s">
        <v>19</v>
      </c>
      <c r="N113" s="221" t="s">
        <v>42</v>
      </c>
      <c r="O113" s="84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4" t="s">
        <v>400</v>
      </c>
      <c r="AT113" s="224" t="s">
        <v>135</v>
      </c>
      <c r="AU113" s="224" t="s">
        <v>75</v>
      </c>
      <c r="AY113" s="17" t="s">
        <v>133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7" t="s">
        <v>78</v>
      </c>
      <c r="BK113" s="225">
        <f>ROUND(I113*H113,2)</f>
        <v>0</v>
      </c>
      <c r="BL113" s="17" t="s">
        <v>400</v>
      </c>
      <c r="BM113" s="224" t="s">
        <v>443</v>
      </c>
    </row>
    <row r="114" s="2" customFormat="1">
      <c r="A114" s="38"/>
      <c r="B114" s="39"/>
      <c r="C114" s="40"/>
      <c r="D114" s="226" t="s">
        <v>141</v>
      </c>
      <c r="E114" s="40"/>
      <c r="F114" s="227" t="s">
        <v>442</v>
      </c>
      <c r="G114" s="40"/>
      <c r="H114" s="40"/>
      <c r="I114" s="228"/>
      <c r="J114" s="40"/>
      <c r="K114" s="40"/>
      <c r="L114" s="44"/>
      <c r="M114" s="229"/>
      <c r="N114" s="23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141</v>
      </c>
      <c r="AU114" s="17" t="s">
        <v>75</v>
      </c>
    </row>
    <row r="115" s="12" customFormat="1" ht="22.8" customHeight="1">
      <c r="A115" s="12"/>
      <c r="B115" s="197"/>
      <c r="C115" s="198"/>
      <c r="D115" s="199" t="s">
        <v>70</v>
      </c>
      <c r="E115" s="211" t="s">
        <v>444</v>
      </c>
      <c r="F115" s="211" t="s">
        <v>445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SUM(P116:P119)</f>
        <v>0</v>
      </c>
      <c r="Q115" s="205"/>
      <c r="R115" s="206">
        <f>SUM(R116:R119)</f>
        <v>0</v>
      </c>
      <c r="S115" s="205"/>
      <c r="T115" s="207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175</v>
      </c>
      <c r="AT115" s="209" t="s">
        <v>70</v>
      </c>
      <c r="AU115" s="209" t="s">
        <v>78</v>
      </c>
      <c r="AY115" s="208" t="s">
        <v>133</v>
      </c>
      <c r="BK115" s="210">
        <f>SUM(BK116:BK119)</f>
        <v>0</v>
      </c>
    </row>
    <row r="116" s="2" customFormat="1" ht="16.5" customHeight="1">
      <c r="A116" s="38"/>
      <c r="B116" s="39"/>
      <c r="C116" s="213" t="s">
        <v>281</v>
      </c>
      <c r="D116" s="213" t="s">
        <v>135</v>
      </c>
      <c r="E116" s="214" t="s">
        <v>446</v>
      </c>
      <c r="F116" s="215" t="s">
        <v>447</v>
      </c>
      <c r="G116" s="216" t="s">
        <v>399</v>
      </c>
      <c r="H116" s="217">
        <v>1</v>
      </c>
      <c r="I116" s="218"/>
      <c r="J116" s="219">
        <f>ROUND(I116*H116,2)</f>
        <v>0</v>
      </c>
      <c r="K116" s="215" t="s">
        <v>138</v>
      </c>
      <c r="L116" s="44"/>
      <c r="M116" s="220" t="s">
        <v>19</v>
      </c>
      <c r="N116" s="221" t="s">
        <v>42</v>
      </c>
      <c r="O116" s="84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4" t="s">
        <v>407</v>
      </c>
      <c r="AT116" s="224" t="s">
        <v>135</v>
      </c>
      <c r="AU116" s="224" t="s">
        <v>75</v>
      </c>
      <c r="AY116" s="17" t="s">
        <v>133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78</v>
      </c>
      <c r="BK116" s="225">
        <f>ROUND(I116*H116,2)</f>
        <v>0</v>
      </c>
      <c r="BL116" s="17" t="s">
        <v>407</v>
      </c>
      <c r="BM116" s="224" t="s">
        <v>448</v>
      </c>
    </row>
    <row r="117" s="2" customFormat="1">
      <c r="A117" s="38"/>
      <c r="B117" s="39"/>
      <c r="C117" s="40"/>
      <c r="D117" s="226" t="s">
        <v>141</v>
      </c>
      <c r="E117" s="40"/>
      <c r="F117" s="227" t="s">
        <v>447</v>
      </c>
      <c r="G117" s="40"/>
      <c r="H117" s="40"/>
      <c r="I117" s="228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141</v>
      </c>
      <c r="AU117" s="17" t="s">
        <v>75</v>
      </c>
    </row>
    <row r="118" s="2" customFormat="1">
      <c r="A118" s="38"/>
      <c r="B118" s="39"/>
      <c r="C118" s="40"/>
      <c r="D118" s="231" t="s">
        <v>143</v>
      </c>
      <c r="E118" s="40"/>
      <c r="F118" s="232" t="s">
        <v>449</v>
      </c>
      <c r="G118" s="40"/>
      <c r="H118" s="40"/>
      <c r="I118" s="228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143</v>
      </c>
      <c r="AU118" s="17" t="s">
        <v>75</v>
      </c>
    </row>
    <row r="119" s="2" customFormat="1">
      <c r="A119" s="38"/>
      <c r="B119" s="39"/>
      <c r="C119" s="40"/>
      <c r="D119" s="226" t="s">
        <v>171</v>
      </c>
      <c r="E119" s="40"/>
      <c r="F119" s="233" t="s">
        <v>450</v>
      </c>
      <c r="G119" s="40"/>
      <c r="H119" s="40"/>
      <c r="I119" s="228"/>
      <c r="J119" s="40"/>
      <c r="K119" s="40"/>
      <c r="L119" s="44"/>
      <c r="M119" s="265"/>
      <c r="N119" s="266"/>
      <c r="O119" s="267"/>
      <c r="P119" s="267"/>
      <c r="Q119" s="267"/>
      <c r="R119" s="267"/>
      <c r="S119" s="267"/>
      <c r="T119" s="26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171</v>
      </c>
      <c r="AU119" s="17" t="s">
        <v>75</v>
      </c>
    </row>
    <row r="120" s="2" customFormat="1" ht="6.96" customHeight="1">
      <c r="A120" s="38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jA6SN4TC/Hsa5wiVS3F40W9+Mr/uu5Itw8B6JSYLIv4GLLw3OTRzi0xJEmdc4zJ3UQMZxkovdAjl1x6ksjlUaA==" hashValue="yKpYePTWKSPKoC/WQizQmy0bcpdkpAwox+DFNBnzdvlVXEY5eUVeJSWKRdZrCZ5+87owtXp6bGj7PL7H0xvD9Q==" algorithmName="SHA-512" password="CC35"/>
  <autoFilter ref="C83:K11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8" r:id="rId1" display="https://podminky.urs.cz/item/CS_URS_2022_01/011002000"/>
    <hyperlink ref="F118" r:id="rId2" display="https://podminky.urs.cz/item/CS_URS_2022_01/07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0"/>
    </row>
    <row r="4" s="1" customFormat="1" ht="24.96" customHeight="1">
      <c r="B4" s="20"/>
      <c r="C4" s="141" t="s">
        <v>451</v>
      </c>
      <c r="H4" s="20"/>
    </row>
    <row r="5" s="1" customFormat="1" ht="12" customHeight="1">
      <c r="B5" s="20"/>
      <c r="C5" s="269" t="s">
        <v>13</v>
      </c>
      <c r="D5" s="150" t="s">
        <v>14</v>
      </c>
      <c r="E5" s="1"/>
      <c r="F5" s="1"/>
      <c r="H5" s="20"/>
    </row>
    <row r="6" s="1" customFormat="1" ht="36.96" customHeight="1">
      <c r="B6" s="20"/>
      <c r="C6" s="270" t="s">
        <v>16</v>
      </c>
      <c r="D6" s="271" t="s">
        <v>17</v>
      </c>
      <c r="E6" s="1"/>
      <c r="F6" s="1"/>
      <c r="H6" s="20"/>
    </row>
    <row r="7" s="1" customFormat="1" ht="16.5" customHeight="1">
      <c r="B7" s="20"/>
      <c r="C7" s="143" t="s">
        <v>23</v>
      </c>
      <c r="D7" s="147" t="str">
        <f>'Rekapitulace stavby'!AN8</f>
        <v>2. 12. 2022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86"/>
      <c r="B9" s="272"/>
      <c r="C9" s="273" t="s">
        <v>52</v>
      </c>
      <c r="D9" s="274" t="s">
        <v>53</v>
      </c>
      <c r="E9" s="274" t="s">
        <v>120</v>
      </c>
      <c r="F9" s="275" t="s">
        <v>452</v>
      </c>
      <c r="G9" s="186"/>
      <c r="H9" s="272"/>
    </row>
    <row r="10" s="2" customFormat="1" ht="26.4" customHeight="1">
      <c r="A10" s="38"/>
      <c r="B10" s="44"/>
      <c r="C10" s="276" t="s">
        <v>453</v>
      </c>
      <c r="D10" s="276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277" t="s">
        <v>454</v>
      </c>
      <c r="D11" s="278" t="s">
        <v>19</v>
      </c>
      <c r="E11" s="279" t="s">
        <v>19</v>
      </c>
      <c r="F11" s="280">
        <v>8</v>
      </c>
      <c r="G11" s="38"/>
      <c r="H11" s="44"/>
    </row>
    <row r="12" s="2" customFormat="1" ht="16.8" customHeight="1">
      <c r="A12" s="38"/>
      <c r="B12" s="44"/>
      <c r="C12" s="277" t="s">
        <v>455</v>
      </c>
      <c r="D12" s="278" t="s">
        <v>456</v>
      </c>
      <c r="E12" s="279" t="s">
        <v>19</v>
      </c>
      <c r="F12" s="280">
        <v>4</v>
      </c>
      <c r="G12" s="38"/>
      <c r="H12" s="44"/>
    </row>
    <row r="13" s="2" customFormat="1" ht="16.8" customHeight="1">
      <c r="A13" s="38"/>
      <c r="B13" s="44"/>
      <c r="C13" s="277" t="s">
        <v>457</v>
      </c>
      <c r="D13" s="278" t="s">
        <v>458</v>
      </c>
      <c r="E13" s="279" t="s">
        <v>19</v>
      </c>
      <c r="F13" s="280">
        <v>2</v>
      </c>
      <c r="G13" s="38"/>
      <c r="H13" s="44"/>
    </row>
    <row r="14" s="2" customFormat="1" ht="16.8" customHeight="1">
      <c r="A14" s="38"/>
      <c r="B14" s="44"/>
      <c r="C14" s="277" t="s">
        <v>459</v>
      </c>
      <c r="D14" s="278" t="s">
        <v>460</v>
      </c>
      <c r="E14" s="279" t="s">
        <v>19</v>
      </c>
      <c r="F14" s="280">
        <v>360</v>
      </c>
      <c r="G14" s="38"/>
      <c r="H14" s="44"/>
    </row>
    <row r="15" s="2" customFormat="1" ht="16.8" customHeight="1">
      <c r="A15" s="38"/>
      <c r="B15" s="44"/>
      <c r="C15" s="277" t="s">
        <v>461</v>
      </c>
      <c r="D15" s="278" t="s">
        <v>462</v>
      </c>
      <c r="E15" s="279" t="s">
        <v>19</v>
      </c>
      <c r="F15" s="280">
        <v>48.590000000000003</v>
      </c>
      <c r="G15" s="38"/>
      <c r="H15" s="44"/>
    </row>
    <row r="16" s="2" customFormat="1" ht="16.8" customHeight="1">
      <c r="A16" s="38"/>
      <c r="B16" s="44"/>
      <c r="C16" s="277" t="s">
        <v>91</v>
      </c>
      <c r="D16" s="278" t="s">
        <v>92</v>
      </c>
      <c r="E16" s="279" t="s">
        <v>93</v>
      </c>
      <c r="F16" s="280">
        <v>149.38</v>
      </c>
      <c r="G16" s="38"/>
      <c r="H16" s="44"/>
    </row>
    <row r="17" s="2" customFormat="1" ht="16.8" customHeight="1">
      <c r="A17" s="38"/>
      <c r="B17" s="44"/>
      <c r="C17" s="277" t="s">
        <v>96</v>
      </c>
      <c r="D17" s="278" t="s">
        <v>97</v>
      </c>
      <c r="E17" s="279" t="s">
        <v>93</v>
      </c>
      <c r="F17" s="280">
        <v>120.37300000000001</v>
      </c>
      <c r="G17" s="38"/>
      <c r="H17" s="44"/>
    </row>
    <row r="18" s="2" customFormat="1" ht="16.8" customHeight="1">
      <c r="A18" s="38"/>
      <c r="B18" s="44"/>
      <c r="C18" s="277" t="s">
        <v>463</v>
      </c>
      <c r="D18" s="278" t="s">
        <v>464</v>
      </c>
      <c r="E18" s="279" t="s">
        <v>19</v>
      </c>
      <c r="F18" s="280">
        <v>18</v>
      </c>
      <c r="G18" s="38"/>
      <c r="H18" s="44"/>
    </row>
    <row r="19" s="2" customFormat="1" ht="16.8" customHeight="1">
      <c r="A19" s="38"/>
      <c r="B19" s="44"/>
      <c r="C19" s="277" t="s">
        <v>465</v>
      </c>
      <c r="D19" s="278" t="s">
        <v>466</v>
      </c>
      <c r="E19" s="279" t="s">
        <v>19</v>
      </c>
      <c r="F19" s="280">
        <v>0</v>
      </c>
      <c r="G19" s="38"/>
      <c r="H19" s="44"/>
    </row>
    <row r="20" s="2" customFormat="1" ht="16.8" customHeight="1">
      <c r="A20" s="38"/>
      <c r="B20" s="44"/>
      <c r="C20" s="277" t="s">
        <v>467</v>
      </c>
      <c r="D20" s="278" t="s">
        <v>468</v>
      </c>
      <c r="E20" s="279" t="s">
        <v>19</v>
      </c>
      <c r="F20" s="280">
        <v>52</v>
      </c>
      <c r="G20" s="38"/>
      <c r="H20" s="44"/>
    </row>
    <row r="21" s="2" customFormat="1" ht="16.8" customHeight="1">
      <c r="A21" s="38"/>
      <c r="B21" s="44"/>
      <c r="C21" s="277" t="s">
        <v>469</v>
      </c>
      <c r="D21" s="278" t="s">
        <v>468</v>
      </c>
      <c r="E21" s="279" t="s">
        <v>19</v>
      </c>
      <c r="F21" s="280">
        <v>22</v>
      </c>
      <c r="G21" s="38"/>
      <c r="H21" s="44"/>
    </row>
    <row r="22" s="2" customFormat="1" ht="16.8" customHeight="1">
      <c r="A22" s="38"/>
      <c r="B22" s="44"/>
      <c r="C22" s="277" t="s">
        <v>470</v>
      </c>
      <c r="D22" s="278" t="s">
        <v>471</v>
      </c>
      <c r="E22" s="279" t="s">
        <v>19</v>
      </c>
      <c r="F22" s="280">
        <v>97.180000000000007</v>
      </c>
      <c r="G22" s="38"/>
      <c r="H22" s="44"/>
    </row>
    <row r="23" s="2" customFormat="1" ht="26.4" customHeight="1">
      <c r="A23" s="38"/>
      <c r="B23" s="44"/>
      <c r="C23" s="276" t="s">
        <v>472</v>
      </c>
      <c r="D23" s="276" t="s">
        <v>86</v>
      </c>
      <c r="E23" s="38"/>
      <c r="F23" s="38"/>
      <c r="G23" s="38"/>
      <c r="H23" s="44"/>
    </row>
    <row r="24" s="2" customFormat="1" ht="16.8" customHeight="1">
      <c r="A24" s="38"/>
      <c r="B24" s="44"/>
      <c r="C24" s="277" t="s">
        <v>454</v>
      </c>
      <c r="D24" s="278" t="s">
        <v>19</v>
      </c>
      <c r="E24" s="279" t="s">
        <v>19</v>
      </c>
      <c r="F24" s="280">
        <v>8</v>
      </c>
      <c r="G24" s="38"/>
      <c r="H24" s="44"/>
    </row>
    <row r="25" s="2" customFormat="1" ht="16.8" customHeight="1">
      <c r="A25" s="38"/>
      <c r="B25" s="44"/>
      <c r="C25" s="277" t="s">
        <v>455</v>
      </c>
      <c r="D25" s="278" t="s">
        <v>456</v>
      </c>
      <c r="E25" s="279" t="s">
        <v>19</v>
      </c>
      <c r="F25" s="280">
        <v>4</v>
      </c>
      <c r="G25" s="38"/>
      <c r="H25" s="44"/>
    </row>
    <row r="26" s="2" customFormat="1" ht="16.8" customHeight="1">
      <c r="A26" s="38"/>
      <c r="B26" s="44"/>
      <c r="C26" s="277" t="s">
        <v>457</v>
      </c>
      <c r="D26" s="278" t="s">
        <v>458</v>
      </c>
      <c r="E26" s="279" t="s">
        <v>19</v>
      </c>
      <c r="F26" s="280">
        <v>2</v>
      </c>
      <c r="G26" s="38"/>
      <c r="H26" s="44"/>
    </row>
    <row r="27" s="2" customFormat="1" ht="16.8" customHeight="1">
      <c r="A27" s="38"/>
      <c r="B27" s="44"/>
      <c r="C27" s="277" t="s">
        <v>459</v>
      </c>
      <c r="D27" s="278" t="s">
        <v>460</v>
      </c>
      <c r="E27" s="279" t="s">
        <v>19</v>
      </c>
      <c r="F27" s="280">
        <v>360</v>
      </c>
      <c r="G27" s="38"/>
      <c r="H27" s="44"/>
    </row>
    <row r="28" s="2" customFormat="1" ht="16.8" customHeight="1">
      <c r="A28" s="38"/>
      <c r="B28" s="44"/>
      <c r="C28" s="277" t="s">
        <v>461</v>
      </c>
      <c r="D28" s="278" t="s">
        <v>462</v>
      </c>
      <c r="E28" s="279" t="s">
        <v>19</v>
      </c>
      <c r="F28" s="280">
        <v>48.590000000000003</v>
      </c>
      <c r="G28" s="38"/>
      <c r="H28" s="44"/>
    </row>
    <row r="29" s="2" customFormat="1" ht="16.8" customHeight="1">
      <c r="A29" s="38"/>
      <c r="B29" s="44"/>
      <c r="C29" s="277" t="s">
        <v>91</v>
      </c>
      <c r="D29" s="278" t="s">
        <v>92</v>
      </c>
      <c r="E29" s="279" t="s">
        <v>93</v>
      </c>
      <c r="F29" s="280">
        <v>149.38</v>
      </c>
      <c r="G29" s="38"/>
      <c r="H29" s="44"/>
    </row>
    <row r="30" s="2" customFormat="1" ht="16.8" customHeight="1">
      <c r="A30" s="38"/>
      <c r="B30" s="44"/>
      <c r="C30" s="277" t="s">
        <v>96</v>
      </c>
      <c r="D30" s="278" t="s">
        <v>97</v>
      </c>
      <c r="E30" s="279" t="s">
        <v>93</v>
      </c>
      <c r="F30" s="280">
        <v>120.37300000000001</v>
      </c>
      <c r="G30" s="38"/>
      <c r="H30" s="44"/>
    </row>
    <row r="31" s="2" customFormat="1" ht="16.8" customHeight="1">
      <c r="A31" s="38"/>
      <c r="B31" s="44"/>
      <c r="C31" s="277" t="s">
        <v>463</v>
      </c>
      <c r="D31" s="278" t="s">
        <v>464</v>
      </c>
      <c r="E31" s="279" t="s">
        <v>19</v>
      </c>
      <c r="F31" s="280">
        <v>18</v>
      </c>
      <c r="G31" s="38"/>
      <c r="H31" s="44"/>
    </row>
    <row r="32" s="2" customFormat="1" ht="16.8" customHeight="1">
      <c r="A32" s="38"/>
      <c r="B32" s="44"/>
      <c r="C32" s="277" t="s">
        <v>465</v>
      </c>
      <c r="D32" s="278" t="s">
        <v>466</v>
      </c>
      <c r="E32" s="279" t="s">
        <v>19</v>
      </c>
      <c r="F32" s="280">
        <v>0</v>
      </c>
      <c r="G32" s="38"/>
      <c r="H32" s="44"/>
    </row>
    <row r="33" s="2" customFormat="1" ht="16.8" customHeight="1">
      <c r="A33" s="38"/>
      <c r="B33" s="44"/>
      <c r="C33" s="277" t="s">
        <v>467</v>
      </c>
      <c r="D33" s="278" t="s">
        <v>468</v>
      </c>
      <c r="E33" s="279" t="s">
        <v>19</v>
      </c>
      <c r="F33" s="280">
        <v>52</v>
      </c>
      <c r="G33" s="38"/>
      <c r="H33" s="44"/>
    </row>
    <row r="34" s="2" customFormat="1" ht="16.8" customHeight="1">
      <c r="A34" s="38"/>
      <c r="B34" s="44"/>
      <c r="C34" s="277" t="s">
        <v>469</v>
      </c>
      <c r="D34" s="278" t="s">
        <v>468</v>
      </c>
      <c r="E34" s="279" t="s">
        <v>19</v>
      </c>
      <c r="F34" s="280">
        <v>22</v>
      </c>
      <c r="G34" s="38"/>
      <c r="H34" s="44"/>
    </row>
    <row r="35" s="2" customFormat="1" ht="16.8" customHeight="1">
      <c r="A35" s="38"/>
      <c r="B35" s="44"/>
      <c r="C35" s="277" t="s">
        <v>470</v>
      </c>
      <c r="D35" s="278" t="s">
        <v>471</v>
      </c>
      <c r="E35" s="279" t="s">
        <v>19</v>
      </c>
      <c r="F35" s="280">
        <v>97.180000000000007</v>
      </c>
      <c r="G35" s="38"/>
      <c r="H35" s="44"/>
    </row>
    <row r="36" s="2" customFormat="1" ht="7.44" customHeight="1">
      <c r="A36" s="38"/>
      <c r="B36" s="166"/>
      <c r="C36" s="167"/>
      <c r="D36" s="167"/>
      <c r="E36" s="167"/>
      <c r="F36" s="167"/>
      <c r="G36" s="167"/>
      <c r="H36" s="44"/>
    </row>
    <row r="37" s="2" customFormat="1">
      <c r="A37" s="38"/>
      <c r="B37" s="38"/>
      <c r="C37" s="38"/>
      <c r="D37" s="38"/>
      <c r="E37" s="38"/>
      <c r="F37" s="38"/>
      <c r="G37" s="38"/>
      <c r="H37" s="38"/>
    </row>
  </sheetData>
  <sheetProtection sheet="1" formatColumns="0" formatRows="0" objects="1" scenarios="1" spinCount="100000" saltValue="ce2IVAFM2Fxg8cRXWD1zzu+RAt19PsFcnv97Ff/gjuETBzKssv3kP5KvoI1jLFGNO2wqEDbjSR4gKXpdCoN4yQ==" hashValue="y72ieH3WqZooghvFbeo6BnHkAIEQzQz89zm8LD8cHE/rDqHvDaGilCSZyl/HIaG4HlbLkJmH39VAlh8qrwsFl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5" customFormat="1" ht="45" customHeight="1">
      <c r="B3" s="285"/>
      <c r="C3" s="286" t="s">
        <v>473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474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475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476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477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478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479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480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481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482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483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77</v>
      </c>
      <c r="F18" s="292" t="s">
        <v>484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485</v>
      </c>
      <c r="F19" s="292" t="s">
        <v>486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487</v>
      </c>
      <c r="F20" s="292" t="s">
        <v>488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88</v>
      </c>
      <c r="F21" s="292" t="s">
        <v>489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490</v>
      </c>
      <c r="F22" s="292" t="s">
        <v>491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83</v>
      </c>
      <c r="F23" s="292" t="s">
        <v>492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493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494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495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496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497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498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499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500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501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119</v>
      </c>
      <c r="F36" s="292"/>
      <c r="G36" s="292" t="s">
        <v>502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503</v>
      </c>
      <c r="F37" s="292"/>
      <c r="G37" s="292" t="s">
        <v>504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52</v>
      </c>
      <c r="F38" s="292"/>
      <c r="G38" s="292" t="s">
        <v>505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53</v>
      </c>
      <c r="F39" s="292"/>
      <c r="G39" s="292" t="s">
        <v>506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120</v>
      </c>
      <c r="F40" s="292"/>
      <c r="G40" s="292" t="s">
        <v>507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121</v>
      </c>
      <c r="F41" s="292"/>
      <c r="G41" s="292" t="s">
        <v>508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509</v>
      </c>
      <c r="F42" s="292"/>
      <c r="G42" s="292" t="s">
        <v>510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511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512</v>
      </c>
      <c r="F44" s="292"/>
      <c r="G44" s="292" t="s">
        <v>513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123</v>
      </c>
      <c r="F45" s="292"/>
      <c r="G45" s="292" t="s">
        <v>514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515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516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517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518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519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520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521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522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523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524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525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526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527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528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529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530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531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532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533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534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535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536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537</v>
      </c>
      <c r="D76" s="310"/>
      <c r="E76" s="310"/>
      <c r="F76" s="310" t="s">
        <v>538</v>
      </c>
      <c r="G76" s="311"/>
      <c r="H76" s="310" t="s">
        <v>53</v>
      </c>
      <c r="I76" s="310" t="s">
        <v>56</v>
      </c>
      <c r="J76" s="310" t="s">
        <v>539</v>
      </c>
      <c r="K76" s="309"/>
    </row>
    <row r="77" s="1" customFormat="1" ht="17.25" customHeight="1">
      <c r="B77" s="307"/>
      <c r="C77" s="312" t="s">
        <v>540</v>
      </c>
      <c r="D77" s="312"/>
      <c r="E77" s="312"/>
      <c r="F77" s="313" t="s">
        <v>541</v>
      </c>
      <c r="G77" s="314"/>
      <c r="H77" s="312"/>
      <c r="I77" s="312"/>
      <c r="J77" s="312" t="s">
        <v>542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52</v>
      </c>
      <c r="D79" s="317"/>
      <c r="E79" s="317"/>
      <c r="F79" s="318" t="s">
        <v>543</v>
      </c>
      <c r="G79" s="319"/>
      <c r="H79" s="295" t="s">
        <v>544</v>
      </c>
      <c r="I79" s="295" t="s">
        <v>545</v>
      </c>
      <c r="J79" s="295">
        <v>20</v>
      </c>
      <c r="K79" s="309"/>
    </row>
    <row r="80" s="1" customFormat="1" ht="15" customHeight="1">
      <c r="B80" s="307"/>
      <c r="C80" s="295" t="s">
        <v>546</v>
      </c>
      <c r="D80" s="295"/>
      <c r="E80" s="295"/>
      <c r="F80" s="318" t="s">
        <v>543</v>
      </c>
      <c r="G80" s="319"/>
      <c r="H80" s="295" t="s">
        <v>547</v>
      </c>
      <c r="I80" s="295" t="s">
        <v>545</v>
      </c>
      <c r="J80" s="295">
        <v>120</v>
      </c>
      <c r="K80" s="309"/>
    </row>
    <row r="81" s="1" customFormat="1" ht="15" customHeight="1">
      <c r="B81" s="320"/>
      <c r="C81" s="295" t="s">
        <v>548</v>
      </c>
      <c r="D81" s="295"/>
      <c r="E81" s="295"/>
      <c r="F81" s="318" t="s">
        <v>549</v>
      </c>
      <c r="G81" s="319"/>
      <c r="H81" s="295" t="s">
        <v>550</v>
      </c>
      <c r="I81" s="295" t="s">
        <v>545</v>
      </c>
      <c r="J81" s="295">
        <v>50</v>
      </c>
      <c r="K81" s="309"/>
    </row>
    <row r="82" s="1" customFormat="1" ht="15" customHeight="1">
      <c r="B82" s="320"/>
      <c r="C82" s="295" t="s">
        <v>551</v>
      </c>
      <c r="D82" s="295"/>
      <c r="E82" s="295"/>
      <c r="F82" s="318" t="s">
        <v>543</v>
      </c>
      <c r="G82" s="319"/>
      <c r="H82" s="295" t="s">
        <v>552</v>
      </c>
      <c r="I82" s="295" t="s">
        <v>553</v>
      </c>
      <c r="J82" s="295"/>
      <c r="K82" s="309"/>
    </row>
    <row r="83" s="1" customFormat="1" ht="15" customHeight="1">
      <c r="B83" s="320"/>
      <c r="C83" s="321" t="s">
        <v>554</v>
      </c>
      <c r="D83" s="321"/>
      <c r="E83" s="321"/>
      <c r="F83" s="322" t="s">
        <v>549</v>
      </c>
      <c r="G83" s="321"/>
      <c r="H83" s="321" t="s">
        <v>555</v>
      </c>
      <c r="I83" s="321" t="s">
        <v>545</v>
      </c>
      <c r="J83" s="321">
        <v>15</v>
      </c>
      <c r="K83" s="309"/>
    </row>
    <row r="84" s="1" customFormat="1" ht="15" customHeight="1">
      <c r="B84" s="320"/>
      <c r="C84" s="321" t="s">
        <v>556</v>
      </c>
      <c r="D84" s="321"/>
      <c r="E84" s="321"/>
      <c r="F84" s="322" t="s">
        <v>549</v>
      </c>
      <c r="G84" s="321"/>
      <c r="H84" s="321" t="s">
        <v>557</v>
      </c>
      <c r="I84" s="321" t="s">
        <v>545</v>
      </c>
      <c r="J84" s="321">
        <v>15</v>
      </c>
      <c r="K84" s="309"/>
    </row>
    <row r="85" s="1" customFormat="1" ht="15" customHeight="1">
      <c r="B85" s="320"/>
      <c r="C85" s="321" t="s">
        <v>558</v>
      </c>
      <c r="D85" s="321"/>
      <c r="E85" s="321"/>
      <c r="F85" s="322" t="s">
        <v>549</v>
      </c>
      <c r="G85" s="321"/>
      <c r="H85" s="321" t="s">
        <v>559</v>
      </c>
      <c r="I85" s="321" t="s">
        <v>545</v>
      </c>
      <c r="J85" s="321">
        <v>20</v>
      </c>
      <c r="K85" s="309"/>
    </row>
    <row r="86" s="1" customFormat="1" ht="15" customHeight="1">
      <c r="B86" s="320"/>
      <c r="C86" s="321" t="s">
        <v>560</v>
      </c>
      <c r="D86" s="321"/>
      <c r="E86" s="321"/>
      <c r="F86" s="322" t="s">
        <v>549</v>
      </c>
      <c r="G86" s="321"/>
      <c r="H86" s="321" t="s">
        <v>561</v>
      </c>
      <c r="I86" s="321" t="s">
        <v>545</v>
      </c>
      <c r="J86" s="321">
        <v>20</v>
      </c>
      <c r="K86" s="309"/>
    </row>
    <row r="87" s="1" customFormat="1" ht="15" customHeight="1">
      <c r="B87" s="320"/>
      <c r="C87" s="295" t="s">
        <v>562</v>
      </c>
      <c r="D87" s="295"/>
      <c r="E87" s="295"/>
      <c r="F87" s="318" t="s">
        <v>549</v>
      </c>
      <c r="G87" s="319"/>
      <c r="H87" s="295" t="s">
        <v>563</v>
      </c>
      <c r="I87" s="295" t="s">
        <v>545</v>
      </c>
      <c r="J87" s="295">
        <v>50</v>
      </c>
      <c r="K87" s="309"/>
    </row>
    <row r="88" s="1" customFormat="1" ht="15" customHeight="1">
      <c r="B88" s="320"/>
      <c r="C88" s="295" t="s">
        <v>564</v>
      </c>
      <c r="D88" s="295"/>
      <c r="E88" s="295"/>
      <c r="F88" s="318" t="s">
        <v>549</v>
      </c>
      <c r="G88" s="319"/>
      <c r="H88" s="295" t="s">
        <v>565</v>
      </c>
      <c r="I88" s="295" t="s">
        <v>545</v>
      </c>
      <c r="J88" s="295">
        <v>20</v>
      </c>
      <c r="K88" s="309"/>
    </row>
    <row r="89" s="1" customFormat="1" ht="15" customHeight="1">
      <c r="B89" s="320"/>
      <c r="C89" s="295" t="s">
        <v>566</v>
      </c>
      <c r="D89" s="295"/>
      <c r="E89" s="295"/>
      <c r="F89" s="318" t="s">
        <v>549</v>
      </c>
      <c r="G89" s="319"/>
      <c r="H89" s="295" t="s">
        <v>567</v>
      </c>
      <c r="I89" s="295" t="s">
        <v>545</v>
      </c>
      <c r="J89" s="295">
        <v>20</v>
      </c>
      <c r="K89" s="309"/>
    </row>
    <row r="90" s="1" customFormat="1" ht="15" customHeight="1">
      <c r="B90" s="320"/>
      <c r="C90" s="295" t="s">
        <v>568</v>
      </c>
      <c r="D90" s="295"/>
      <c r="E90" s="295"/>
      <c r="F90" s="318" t="s">
        <v>549</v>
      </c>
      <c r="G90" s="319"/>
      <c r="H90" s="295" t="s">
        <v>569</v>
      </c>
      <c r="I90" s="295" t="s">
        <v>545</v>
      </c>
      <c r="J90" s="295">
        <v>50</v>
      </c>
      <c r="K90" s="309"/>
    </row>
    <row r="91" s="1" customFormat="1" ht="15" customHeight="1">
      <c r="B91" s="320"/>
      <c r="C91" s="295" t="s">
        <v>570</v>
      </c>
      <c r="D91" s="295"/>
      <c r="E91" s="295"/>
      <c r="F91" s="318" t="s">
        <v>549</v>
      </c>
      <c r="G91" s="319"/>
      <c r="H91" s="295" t="s">
        <v>570</v>
      </c>
      <c r="I91" s="295" t="s">
        <v>545</v>
      </c>
      <c r="J91" s="295">
        <v>50</v>
      </c>
      <c r="K91" s="309"/>
    </row>
    <row r="92" s="1" customFormat="1" ht="15" customHeight="1">
      <c r="B92" s="320"/>
      <c r="C92" s="295" t="s">
        <v>571</v>
      </c>
      <c r="D92" s="295"/>
      <c r="E92" s="295"/>
      <c r="F92" s="318" t="s">
        <v>549</v>
      </c>
      <c r="G92" s="319"/>
      <c r="H92" s="295" t="s">
        <v>572</v>
      </c>
      <c r="I92" s="295" t="s">
        <v>545</v>
      </c>
      <c r="J92" s="295">
        <v>255</v>
      </c>
      <c r="K92" s="309"/>
    </row>
    <row r="93" s="1" customFormat="1" ht="15" customHeight="1">
      <c r="B93" s="320"/>
      <c r="C93" s="295" t="s">
        <v>573</v>
      </c>
      <c r="D93" s="295"/>
      <c r="E93" s="295"/>
      <c r="F93" s="318" t="s">
        <v>543</v>
      </c>
      <c r="G93" s="319"/>
      <c r="H93" s="295" t="s">
        <v>574</v>
      </c>
      <c r="I93" s="295" t="s">
        <v>575</v>
      </c>
      <c r="J93" s="295"/>
      <c r="K93" s="309"/>
    </row>
    <row r="94" s="1" customFormat="1" ht="15" customHeight="1">
      <c r="B94" s="320"/>
      <c r="C94" s="295" t="s">
        <v>576</v>
      </c>
      <c r="D94" s="295"/>
      <c r="E94" s="295"/>
      <c r="F94" s="318" t="s">
        <v>543</v>
      </c>
      <c r="G94" s="319"/>
      <c r="H94" s="295" t="s">
        <v>577</v>
      </c>
      <c r="I94" s="295" t="s">
        <v>578</v>
      </c>
      <c r="J94" s="295"/>
      <c r="K94" s="309"/>
    </row>
    <row r="95" s="1" customFormat="1" ht="15" customHeight="1">
      <c r="B95" s="320"/>
      <c r="C95" s="295" t="s">
        <v>579</v>
      </c>
      <c r="D95" s="295"/>
      <c r="E95" s="295"/>
      <c r="F95" s="318" t="s">
        <v>543</v>
      </c>
      <c r="G95" s="319"/>
      <c r="H95" s="295" t="s">
        <v>579</v>
      </c>
      <c r="I95" s="295" t="s">
        <v>578</v>
      </c>
      <c r="J95" s="295"/>
      <c r="K95" s="309"/>
    </row>
    <row r="96" s="1" customFormat="1" ht="15" customHeight="1">
      <c r="B96" s="320"/>
      <c r="C96" s="295" t="s">
        <v>37</v>
      </c>
      <c r="D96" s="295"/>
      <c r="E96" s="295"/>
      <c r="F96" s="318" t="s">
        <v>543</v>
      </c>
      <c r="G96" s="319"/>
      <c r="H96" s="295" t="s">
        <v>580</v>
      </c>
      <c r="I96" s="295" t="s">
        <v>578</v>
      </c>
      <c r="J96" s="295"/>
      <c r="K96" s="309"/>
    </row>
    <row r="97" s="1" customFormat="1" ht="15" customHeight="1">
      <c r="B97" s="320"/>
      <c r="C97" s="295" t="s">
        <v>47</v>
      </c>
      <c r="D97" s="295"/>
      <c r="E97" s="295"/>
      <c r="F97" s="318" t="s">
        <v>543</v>
      </c>
      <c r="G97" s="319"/>
      <c r="H97" s="295" t="s">
        <v>581</v>
      </c>
      <c r="I97" s="295" t="s">
        <v>578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582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537</v>
      </c>
      <c r="D103" s="310"/>
      <c r="E103" s="310"/>
      <c r="F103" s="310" t="s">
        <v>538</v>
      </c>
      <c r="G103" s="311"/>
      <c r="H103" s="310" t="s">
        <v>53</v>
      </c>
      <c r="I103" s="310" t="s">
        <v>56</v>
      </c>
      <c r="J103" s="310" t="s">
        <v>539</v>
      </c>
      <c r="K103" s="309"/>
    </row>
    <row r="104" s="1" customFormat="1" ht="17.25" customHeight="1">
      <c r="B104" s="307"/>
      <c r="C104" s="312" t="s">
        <v>540</v>
      </c>
      <c r="D104" s="312"/>
      <c r="E104" s="312"/>
      <c r="F104" s="313" t="s">
        <v>541</v>
      </c>
      <c r="G104" s="314"/>
      <c r="H104" s="312"/>
      <c r="I104" s="312"/>
      <c r="J104" s="312" t="s">
        <v>542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52</v>
      </c>
      <c r="D106" s="317"/>
      <c r="E106" s="317"/>
      <c r="F106" s="318" t="s">
        <v>543</v>
      </c>
      <c r="G106" s="295"/>
      <c r="H106" s="295" t="s">
        <v>583</v>
      </c>
      <c r="I106" s="295" t="s">
        <v>545</v>
      </c>
      <c r="J106" s="295">
        <v>20</v>
      </c>
      <c r="K106" s="309"/>
    </row>
    <row r="107" s="1" customFormat="1" ht="15" customHeight="1">
      <c r="B107" s="307"/>
      <c r="C107" s="295" t="s">
        <v>546</v>
      </c>
      <c r="D107" s="295"/>
      <c r="E107" s="295"/>
      <c r="F107" s="318" t="s">
        <v>543</v>
      </c>
      <c r="G107" s="295"/>
      <c r="H107" s="295" t="s">
        <v>583</v>
      </c>
      <c r="I107" s="295" t="s">
        <v>545</v>
      </c>
      <c r="J107" s="295">
        <v>120</v>
      </c>
      <c r="K107" s="309"/>
    </row>
    <row r="108" s="1" customFormat="1" ht="15" customHeight="1">
      <c r="B108" s="320"/>
      <c r="C108" s="295" t="s">
        <v>548</v>
      </c>
      <c r="D108" s="295"/>
      <c r="E108" s="295"/>
      <c r="F108" s="318" t="s">
        <v>549</v>
      </c>
      <c r="G108" s="295"/>
      <c r="H108" s="295" t="s">
        <v>583</v>
      </c>
      <c r="I108" s="295" t="s">
        <v>545</v>
      </c>
      <c r="J108" s="295">
        <v>50</v>
      </c>
      <c r="K108" s="309"/>
    </row>
    <row r="109" s="1" customFormat="1" ht="15" customHeight="1">
      <c r="B109" s="320"/>
      <c r="C109" s="295" t="s">
        <v>551</v>
      </c>
      <c r="D109" s="295"/>
      <c r="E109" s="295"/>
      <c r="F109" s="318" t="s">
        <v>543</v>
      </c>
      <c r="G109" s="295"/>
      <c r="H109" s="295" t="s">
        <v>583</v>
      </c>
      <c r="I109" s="295" t="s">
        <v>553</v>
      </c>
      <c r="J109" s="295"/>
      <c r="K109" s="309"/>
    </row>
    <row r="110" s="1" customFormat="1" ht="15" customHeight="1">
      <c r="B110" s="320"/>
      <c r="C110" s="295" t="s">
        <v>562</v>
      </c>
      <c r="D110" s="295"/>
      <c r="E110" s="295"/>
      <c r="F110" s="318" t="s">
        <v>549</v>
      </c>
      <c r="G110" s="295"/>
      <c r="H110" s="295" t="s">
        <v>583</v>
      </c>
      <c r="I110" s="295" t="s">
        <v>545</v>
      </c>
      <c r="J110" s="295">
        <v>50</v>
      </c>
      <c r="K110" s="309"/>
    </row>
    <row r="111" s="1" customFormat="1" ht="15" customHeight="1">
      <c r="B111" s="320"/>
      <c r="C111" s="295" t="s">
        <v>570</v>
      </c>
      <c r="D111" s="295"/>
      <c r="E111" s="295"/>
      <c r="F111" s="318" t="s">
        <v>549</v>
      </c>
      <c r="G111" s="295"/>
      <c r="H111" s="295" t="s">
        <v>583</v>
      </c>
      <c r="I111" s="295" t="s">
        <v>545</v>
      </c>
      <c r="J111" s="295">
        <v>50</v>
      </c>
      <c r="K111" s="309"/>
    </row>
    <row r="112" s="1" customFormat="1" ht="15" customHeight="1">
      <c r="B112" s="320"/>
      <c r="C112" s="295" t="s">
        <v>568</v>
      </c>
      <c r="D112" s="295"/>
      <c r="E112" s="295"/>
      <c r="F112" s="318" t="s">
        <v>549</v>
      </c>
      <c r="G112" s="295"/>
      <c r="H112" s="295" t="s">
        <v>583</v>
      </c>
      <c r="I112" s="295" t="s">
        <v>545</v>
      </c>
      <c r="J112" s="295">
        <v>50</v>
      </c>
      <c r="K112" s="309"/>
    </row>
    <row r="113" s="1" customFormat="1" ht="15" customHeight="1">
      <c r="B113" s="320"/>
      <c r="C113" s="295" t="s">
        <v>52</v>
      </c>
      <c r="D113" s="295"/>
      <c r="E113" s="295"/>
      <c r="F113" s="318" t="s">
        <v>543</v>
      </c>
      <c r="G113" s="295"/>
      <c r="H113" s="295" t="s">
        <v>584</v>
      </c>
      <c r="I113" s="295" t="s">
        <v>545</v>
      </c>
      <c r="J113" s="295">
        <v>20</v>
      </c>
      <c r="K113" s="309"/>
    </row>
    <row r="114" s="1" customFormat="1" ht="15" customHeight="1">
      <c r="B114" s="320"/>
      <c r="C114" s="295" t="s">
        <v>585</v>
      </c>
      <c r="D114" s="295"/>
      <c r="E114" s="295"/>
      <c r="F114" s="318" t="s">
        <v>543</v>
      </c>
      <c r="G114" s="295"/>
      <c r="H114" s="295" t="s">
        <v>586</v>
      </c>
      <c r="I114" s="295" t="s">
        <v>545</v>
      </c>
      <c r="J114" s="295">
        <v>120</v>
      </c>
      <c r="K114" s="309"/>
    </row>
    <row r="115" s="1" customFormat="1" ht="15" customHeight="1">
      <c r="B115" s="320"/>
      <c r="C115" s="295" t="s">
        <v>37</v>
      </c>
      <c r="D115" s="295"/>
      <c r="E115" s="295"/>
      <c r="F115" s="318" t="s">
        <v>543</v>
      </c>
      <c r="G115" s="295"/>
      <c r="H115" s="295" t="s">
        <v>587</v>
      </c>
      <c r="I115" s="295" t="s">
        <v>578</v>
      </c>
      <c r="J115" s="295"/>
      <c r="K115" s="309"/>
    </row>
    <row r="116" s="1" customFormat="1" ht="15" customHeight="1">
      <c r="B116" s="320"/>
      <c r="C116" s="295" t="s">
        <v>47</v>
      </c>
      <c r="D116" s="295"/>
      <c r="E116" s="295"/>
      <c r="F116" s="318" t="s">
        <v>543</v>
      </c>
      <c r="G116" s="295"/>
      <c r="H116" s="295" t="s">
        <v>588</v>
      </c>
      <c r="I116" s="295" t="s">
        <v>578</v>
      </c>
      <c r="J116" s="295"/>
      <c r="K116" s="309"/>
    </row>
    <row r="117" s="1" customFormat="1" ht="15" customHeight="1">
      <c r="B117" s="320"/>
      <c r="C117" s="295" t="s">
        <v>56</v>
      </c>
      <c r="D117" s="295"/>
      <c r="E117" s="295"/>
      <c r="F117" s="318" t="s">
        <v>543</v>
      </c>
      <c r="G117" s="295"/>
      <c r="H117" s="295" t="s">
        <v>589</v>
      </c>
      <c r="I117" s="295" t="s">
        <v>590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591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537</v>
      </c>
      <c r="D123" s="310"/>
      <c r="E123" s="310"/>
      <c r="F123" s="310" t="s">
        <v>538</v>
      </c>
      <c r="G123" s="311"/>
      <c r="H123" s="310" t="s">
        <v>53</v>
      </c>
      <c r="I123" s="310" t="s">
        <v>56</v>
      </c>
      <c r="J123" s="310" t="s">
        <v>539</v>
      </c>
      <c r="K123" s="339"/>
    </row>
    <row r="124" s="1" customFormat="1" ht="17.25" customHeight="1">
      <c r="B124" s="338"/>
      <c r="C124" s="312" t="s">
        <v>540</v>
      </c>
      <c r="D124" s="312"/>
      <c r="E124" s="312"/>
      <c r="F124" s="313" t="s">
        <v>541</v>
      </c>
      <c r="G124" s="314"/>
      <c r="H124" s="312"/>
      <c r="I124" s="312"/>
      <c r="J124" s="312" t="s">
        <v>542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546</v>
      </c>
      <c r="D126" s="317"/>
      <c r="E126" s="317"/>
      <c r="F126" s="318" t="s">
        <v>543</v>
      </c>
      <c r="G126" s="295"/>
      <c r="H126" s="295" t="s">
        <v>583</v>
      </c>
      <c r="I126" s="295" t="s">
        <v>545</v>
      </c>
      <c r="J126" s="295">
        <v>120</v>
      </c>
      <c r="K126" s="343"/>
    </row>
    <row r="127" s="1" customFormat="1" ht="15" customHeight="1">
      <c r="B127" s="340"/>
      <c r="C127" s="295" t="s">
        <v>592</v>
      </c>
      <c r="D127" s="295"/>
      <c r="E127" s="295"/>
      <c r="F127" s="318" t="s">
        <v>543</v>
      </c>
      <c r="G127" s="295"/>
      <c r="H127" s="295" t="s">
        <v>593</v>
      </c>
      <c r="I127" s="295" t="s">
        <v>545</v>
      </c>
      <c r="J127" s="295" t="s">
        <v>594</v>
      </c>
      <c r="K127" s="343"/>
    </row>
    <row r="128" s="1" customFormat="1" ht="15" customHeight="1">
      <c r="B128" s="340"/>
      <c r="C128" s="295" t="s">
        <v>83</v>
      </c>
      <c r="D128" s="295"/>
      <c r="E128" s="295"/>
      <c r="F128" s="318" t="s">
        <v>543</v>
      </c>
      <c r="G128" s="295"/>
      <c r="H128" s="295" t="s">
        <v>595</v>
      </c>
      <c r="I128" s="295" t="s">
        <v>545</v>
      </c>
      <c r="J128" s="295" t="s">
        <v>594</v>
      </c>
      <c r="K128" s="343"/>
    </row>
    <row r="129" s="1" customFormat="1" ht="15" customHeight="1">
      <c r="B129" s="340"/>
      <c r="C129" s="295" t="s">
        <v>554</v>
      </c>
      <c r="D129" s="295"/>
      <c r="E129" s="295"/>
      <c r="F129" s="318" t="s">
        <v>549</v>
      </c>
      <c r="G129" s="295"/>
      <c r="H129" s="295" t="s">
        <v>555</v>
      </c>
      <c r="I129" s="295" t="s">
        <v>545</v>
      </c>
      <c r="J129" s="295">
        <v>15</v>
      </c>
      <c r="K129" s="343"/>
    </row>
    <row r="130" s="1" customFormat="1" ht="15" customHeight="1">
      <c r="B130" s="340"/>
      <c r="C130" s="321" t="s">
        <v>556</v>
      </c>
      <c r="D130" s="321"/>
      <c r="E130" s="321"/>
      <c r="F130" s="322" t="s">
        <v>549</v>
      </c>
      <c r="G130" s="321"/>
      <c r="H130" s="321" t="s">
        <v>557</v>
      </c>
      <c r="I130" s="321" t="s">
        <v>545</v>
      </c>
      <c r="J130" s="321">
        <v>15</v>
      </c>
      <c r="K130" s="343"/>
    </row>
    <row r="131" s="1" customFormat="1" ht="15" customHeight="1">
      <c r="B131" s="340"/>
      <c r="C131" s="321" t="s">
        <v>558</v>
      </c>
      <c r="D131" s="321"/>
      <c r="E131" s="321"/>
      <c r="F131" s="322" t="s">
        <v>549</v>
      </c>
      <c r="G131" s="321"/>
      <c r="H131" s="321" t="s">
        <v>559</v>
      </c>
      <c r="I131" s="321" t="s">
        <v>545</v>
      </c>
      <c r="J131" s="321">
        <v>20</v>
      </c>
      <c r="K131" s="343"/>
    </row>
    <row r="132" s="1" customFormat="1" ht="15" customHeight="1">
      <c r="B132" s="340"/>
      <c r="C132" s="321" t="s">
        <v>560</v>
      </c>
      <c r="D132" s="321"/>
      <c r="E132" s="321"/>
      <c r="F132" s="322" t="s">
        <v>549</v>
      </c>
      <c r="G132" s="321"/>
      <c r="H132" s="321" t="s">
        <v>561</v>
      </c>
      <c r="I132" s="321" t="s">
        <v>545</v>
      </c>
      <c r="J132" s="321">
        <v>20</v>
      </c>
      <c r="K132" s="343"/>
    </row>
    <row r="133" s="1" customFormat="1" ht="15" customHeight="1">
      <c r="B133" s="340"/>
      <c r="C133" s="295" t="s">
        <v>548</v>
      </c>
      <c r="D133" s="295"/>
      <c r="E133" s="295"/>
      <c r="F133" s="318" t="s">
        <v>549</v>
      </c>
      <c r="G133" s="295"/>
      <c r="H133" s="295" t="s">
        <v>583</v>
      </c>
      <c r="I133" s="295" t="s">
        <v>545</v>
      </c>
      <c r="J133" s="295">
        <v>50</v>
      </c>
      <c r="K133" s="343"/>
    </row>
    <row r="134" s="1" customFormat="1" ht="15" customHeight="1">
      <c r="B134" s="340"/>
      <c r="C134" s="295" t="s">
        <v>562</v>
      </c>
      <c r="D134" s="295"/>
      <c r="E134" s="295"/>
      <c r="F134" s="318" t="s">
        <v>549</v>
      </c>
      <c r="G134" s="295"/>
      <c r="H134" s="295" t="s">
        <v>583</v>
      </c>
      <c r="I134" s="295" t="s">
        <v>545</v>
      </c>
      <c r="J134" s="295">
        <v>50</v>
      </c>
      <c r="K134" s="343"/>
    </row>
    <row r="135" s="1" customFormat="1" ht="15" customHeight="1">
      <c r="B135" s="340"/>
      <c r="C135" s="295" t="s">
        <v>568</v>
      </c>
      <c r="D135" s="295"/>
      <c r="E135" s="295"/>
      <c r="F135" s="318" t="s">
        <v>549</v>
      </c>
      <c r="G135" s="295"/>
      <c r="H135" s="295" t="s">
        <v>583</v>
      </c>
      <c r="I135" s="295" t="s">
        <v>545</v>
      </c>
      <c r="J135" s="295">
        <v>50</v>
      </c>
      <c r="K135" s="343"/>
    </row>
    <row r="136" s="1" customFormat="1" ht="15" customHeight="1">
      <c r="B136" s="340"/>
      <c r="C136" s="295" t="s">
        <v>570</v>
      </c>
      <c r="D136" s="295"/>
      <c r="E136" s="295"/>
      <c r="F136" s="318" t="s">
        <v>549</v>
      </c>
      <c r="G136" s="295"/>
      <c r="H136" s="295" t="s">
        <v>583</v>
      </c>
      <c r="I136" s="295" t="s">
        <v>545</v>
      </c>
      <c r="J136" s="295">
        <v>50</v>
      </c>
      <c r="K136" s="343"/>
    </row>
    <row r="137" s="1" customFormat="1" ht="15" customHeight="1">
      <c r="B137" s="340"/>
      <c r="C137" s="295" t="s">
        <v>571</v>
      </c>
      <c r="D137" s="295"/>
      <c r="E137" s="295"/>
      <c r="F137" s="318" t="s">
        <v>549</v>
      </c>
      <c r="G137" s="295"/>
      <c r="H137" s="295" t="s">
        <v>596</v>
      </c>
      <c r="I137" s="295" t="s">
        <v>545</v>
      </c>
      <c r="J137" s="295">
        <v>255</v>
      </c>
      <c r="K137" s="343"/>
    </row>
    <row r="138" s="1" customFormat="1" ht="15" customHeight="1">
      <c r="B138" s="340"/>
      <c r="C138" s="295" t="s">
        <v>573</v>
      </c>
      <c r="D138" s="295"/>
      <c r="E138" s="295"/>
      <c r="F138" s="318" t="s">
        <v>543</v>
      </c>
      <c r="G138" s="295"/>
      <c r="H138" s="295" t="s">
        <v>597</v>
      </c>
      <c r="I138" s="295" t="s">
        <v>575</v>
      </c>
      <c r="J138" s="295"/>
      <c r="K138" s="343"/>
    </row>
    <row r="139" s="1" customFormat="1" ht="15" customHeight="1">
      <c r="B139" s="340"/>
      <c r="C139" s="295" t="s">
        <v>576</v>
      </c>
      <c r="D139" s="295"/>
      <c r="E139" s="295"/>
      <c r="F139" s="318" t="s">
        <v>543</v>
      </c>
      <c r="G139" s="295"/>
      <c r="H139" s="295" t="s">
        <v>598</v>
      </c>
      <c r="I139" s="295" t="s">
        <v>578</v>
      </c>
      <c r="J139" s="295"/>
      <c r="K139" s="343"/>
    </row>
    <row r="140" s="1" customFormat="1" ht="15" customHeight="1">
      <c r="B140" s="340"/>
      <c r="C140" s="295" t="s">
        <v>579</v>
      </c>
      <c r="D140" s="295"/>
      <c r="E140" s="295"/>
      <c r="F140" s="318" t="s">
        <v>543</v>
      </c>
      <c r="G140" s="295"/>
      <c r="H140" s="295" t="s">
        <v>579</v>
      </c>
      <c r="I140" s="295" t="s">
        <v>578</v>
      </c>
      <c r="J140" s="295"/>
      <c r="K140" s="343"/>
    </row>
    <row r="141" s="1" customFormat="1" ht="15" customHeight="1">
      <c r="B141" s="340"/>
      <c r="C141" s="295" t="s">
        <v>37</v>
      </c>
      <c r="D141" s="295"/>
      <c r="E141" s="295"/>
      <c r="F141" s="318" t="s">
        <v>543</v>
      </c>
      <c r="G141" s="295"/>
      <c r="H141" s="295" t="s">
        <v>599</v>
      </c>
      <c r="I141" s="295" t="s">
        <v>578</v>
      </c>
      <c r="J141" s="295"/>
      <c r="K141" s="343"/>
    </row>
    <row r="142" s="1" customFormat="1" ht="15" customHeight="1">
      <c r="B142" s="340"/>
      <c r="C142" s="295" t="s">
        <v>600</v>
      </c>
      <c r="D142" s="295"/>
      <c r="E142" s="295"/>
      <c r="F142" s="318" t="s">
        <v>543</v>
      </c>
      <c r="G142" s="295"/>
      <c r="H142" s="295" t="s">
        <v>601</v>
      </c>
      <c r="I142" s="295" t="s">
        <v>578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602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537</v>
      </c>
      <c r="D148" s="310"/>
      <c r="E148" s="310"/>
      <c r="F148" s="310" t="s">
        <v>538</v>
      </c>
      <c r="G148" s="311"/>
      <c r="H148" s="310" t="s">
        <v>53</v>
      </c>
      <c r="I148" s="310" t="s">
        <v>56</v>
      </c>
      <c r="J148" s="310" t="s">
        <v>539</v>
      </c>
      <c r="K148" s="309"/>
    </row>
    <row r="149" s="1" customFormat="1" ht="17.25" customHeight="1">
      <c r="B149" s="307"/>
      <c r="C149" s="312" t="s">
        <v>540</v>
      </c>
      <c r="D149" s="312"/>
      <c r="E149" s="312"/>
      <c r="F149" s="313" t="s">
        <v>541</v>
      </c>
      <c r="G149" s="314"/>
      <c r="H149" s="312"/>
      <c r="I149" s="312"/>
      <c r="J149" s="312" t="s">
        <v>542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546</v>
      </c>
      <c r="D151" s="295"/>
      <c r="E151" s="295"/>
      <c r="F151" s="348" t="s">
        <v>543</v>
      </c>
      <c r="G151" s="295"/>
      <c r="H151" s="347" t="s">
        <v>583</v>
      </c>
      <c r="I151" s="347" t="s">
        <v>545</v>
      </c>
      <c r="J151" s="347">
        <v>120</v>
      </c>
      <c r="K151" s="343"/>
    </row>
    <row r="152" s="1" customFormat="1" ht="15" customHeight="1">
      <c r="B152" s="320"/>
      <c r="C152" s="347" t="s">
        <v>592</v>
      </c>
      <c r="D152" s="295"/>
      <c r="E152" s="295"/>
      <c r="F152" s="348" t="s">
        <v>543</v>
      </c>
      <c r="G152" s="295"/>
      <c r="H152" s="347" t="s">
        <v>603</v>
      </c>
      <c r="I152" s="347" t="s">
        <v>545</v>
      </c>
      <c r="J152" s="347" t="s">
        <v>594</v>
      </c>
      <c r="K152" s="343"/>
    </row>
    <row r="153" s="1" customFormat="1" ht="15" customHeight="1">
      <c r="B153" s="320"/>
      <c r="C153" s="347" t="s">
        <v>83</v>
      </c>
      <c r="D153" s="295"/>
      <c r="E153" s="295"/>
      <c r="F153" s="348" t="s">
        <v>543</v>
      </c>
      <c r="G153" s="295"/>
      <c r="H153" s="347" t="s">
        <v>604</v>
      </c>
      <c r="I153" s="347" t="s">
        <v>545</v>
      </c>
      <c r="J153" s="347" t="s">
        <v>594</v>
      </c>
      <c r="K153" s="343"/>
    </row>
    <row r="154" s="1" customFormat="1" ht="15" customHeight="1">
      <c r="B154" s="320"/>
      <c r="C154" s="347" t="s">
        <v>548</v>
      </c>
      <c r="D154" s="295"/>
      <c r="E154" s="295"/>
      <c r="F154" s="348" t="s">
        <v>549</v>
      </c>
      <c r="G154" s="295"/>
      <c r="H154" s="347" t="s">
        <v>583</v>
      </c>
      <c r="I154" s="347" t="s">
        <v>545</v>
      </c>
      <c r="J154" s="347">
        <v>50</v>
      </c>
      <c r="K154" s="343"/>
    </row>
    <row r="155" s="1" customFormat="1" ht="15" customHeight="1">
      <c r="B155" s="320"/>
      <c r="C155" s="347" t="s">
        <v>551</v>
      </c>
      <c r="D155" s="295"/>
      <c r="E155" s="295"/>
      <c r="F155" s="348" t="s">
        <v>543</v>
      </c>
      <c r="G155" s="295"/>
      <c r="H155" s="347" t="s">
        <v>583</v>
      </c>
      <c r="I155" s="347" t="s">
        <v>553</v>
      </c>
      <c r="J155" s="347"/>
      <c r="K155" s="343"/>
    </row>
    <row r="156" s="1" customFormat="1" ht="15" customHeight="1">
      <c r="B156" s="320"/>
      <c r="C156" s="347" t="s">
        <v>562</v>
      </c>
      <c r="D156" s="295"/>
      <c r="E156" s="295"/>
      <c r="F156" s="348" t="s">
        <v>549</v>
      </c>
      <c r="G156" s="295"/>
      <c r="H156" s="347" t="s">
        <v>583</v>
      </c>
      <c r="I156" s="347" t="s">
        <v>545</v>
      </c>
      <c r="J156" s="347">
        <v>50</v>
      </c>
      <c r="K156" s="343"/>
    </row>
    <row r="157" s="1" customFormat="1" ht="15" customHeight="1">
      <c r="B157" s="320"/>
      <c r="C157" s="347" t="s">
        <v>570</v>
      </c>
      <c r="D157" s="295"/>
      <c r="E157" s="295"/>
      <c r="F157" s="348" t="s">
        <v>549</v>
      </c>
      <c r="G157" s="295"/>
      <c r="H157" s="347" t="s">
        <v>583</v>
      </c>
      <c r="I157" s="347" t="s">
        <v>545</v>
      </c>
      <c r="J157" s="347">
        <v>50</v>
      </c>
      <c r="K157" s="343"/>
    </row>
    <row r="158" s="1" customFormat="1" ht="15" customHeight="1">
      <c r="B158" s="320"/>
      <c r="C158" s="347" t="s">
        <v>568</v>
      </c>
      <c r="D158" s="295"/>
      <c r="E158" s="295"/>
      <c r="F158" s="348" t="s">
        <v>549</v>
      </c>
      <c r="G158" s="295"/>
      <c r="H158" s="347" t="s">
        <v>583</v>
      </c>
      <c r="I158" s="347" t="s">
        <v>545</v>
      </c>
      <c r="J158" s="347">
        <v>50</v>
      </c>
      <c r="K158" s="343"/>
    </row>
    <row r="159" s="1" customFormat="1" ht="15" customHeight="1">
      <c r="B159" s="320"/>
      <c r="C159" s="347" t="s">
        <v>106</v>
      </c>
      <c r="D159" s="295"/>
      <c r="E159" s="295"/>
      <c r="F159" s="348" t="s">
        <v>543</v>
      </c>
      <c r="G159" s="295"/>
      <c r="H159" s="347" t="s">
        <v>605</v>
      </c>
      <c r="I159" s="347" t="s">
        <v>545</v>
      </c>
      <c r="J159" s="347" t="s">
        <v>606</v>
      </c>
      <c r="K159" s="343"/>
    </row>
    <row r="160" s="1" customFormat="1" ht="15" customHeight="1">
      <c r="B160" s="320"/>
      <c r="C160" s="347" t="s">
        <v>607</v>
      </c>
      <c r="D160" s="295"/>
      <c r="E160" s="295"/>
      <c r="F160" s="348" t="s">
        <v>543</v>
      </c>
      <c r="G160" s="295"/>
      <c r="H160" s="347" t="s">
        <v>608</v>
      </c>
      <c r="I160" s="347" t="s">
        <v>578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609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537</v>
      </c>
      <c r="D166" s="310"/>
      <c r="E166" s="310"/>
      <c r="F166" s="310" t="s">
        <v>538</v>
      </c>
      <c r="G166" s="352"/>
      <c r="H166" s="353" t="s">
        <v>53</v>
      </c>
      <c r="I166" s="353" t="s">
        <v>56</v>
      </c>
      <c r="J166" s="310" t="s">
        <v>539</v>
      </c>
      <c r="K166" s="287"/>
    </row>
    <row r="167" s="1" customFormat="1" ht="17.25" customHeight="1">
      <c r="B167" s="288"/>
      <c r="C167" s="312" t="s">
        <v>540</v>
      </c>
      <c r="D167" s="312"/>
      <c r="E167" s="312"/>
      <c r="F167" s="313" t="s">
        <v>541</v>
      </c>
      <c r="G167" s="354"/>
      <c r="H167" s="355"/>
      <c r="I167" s="355"/>
      <c r="J167" s="312" t="s">
        <v>542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546</v>
      </c>
      <c r="D169" s="295"/>
      <c r="E169" s="295"/>
      <c r="F169" s="318" t="s">
        <v>543</v>
      </c>
      <c r="G169" s="295"/>
      <c r="H169" s="295" t="s">
        <v>583</v>
      </c>
      <c r="I169" s="295" t="s">
        <v>545</v>
      </c>
      <c r="J169" s="295">
        <v>120</v>
      </c>
      <c r="K169" s="343"/>
    </row>
    <row r="170" s="1" customFormat="1" ht="15" customHeight="1">
      <c r="B170" s="320"/>
      <c r="C170" s="295" t="s">
        <v>592</v>
      </c>
      <c r="D170" s="295"/>
      <c r="E170" s="295"/>
      <c r="F170" s="318" t="s">
        <v>543</v>
      </c>
      <c r="G170" s="295"/>
      <c r="H170" s="295" t="s">
        <v>593</v>
      </c>
      <c r="I170" s="295" t="s">
        <v>545</v>
      </c>
      <c r="J170" s="295" t="s">
        <v>594</v>
      </c>
      <c r="K170" s="343"/>
    </row>
    <row r="171" s="1" customFormat="1" ht="15" customHeight="1">
      <c r="B171" s="320"/>
      <c r="C171" s="295" t="s">
        <v>83</v>
      </c>
      <c r="D171" s="295"/>
      <c r="E171" s="295"/>
      <c r="F171" s="318" t="s">
        <v>543</v>
      </c>
      <c r="G171" s="295"/>
      <c r="H171" s="295" t="s">
        <v>610</v>
      </c>
      <c r="I171" s="295" t="s">
        <v>545</v>
      </c>
      <c r="J171" s="295" t="s">
        <v>594</v>
      </c>
      <c r="K171" s="343"/>
    </row>
    <row r="172" s="1" customFormat="1" ht="15" customHeight="1">
      <c r="B172" s="320"/>
      <c r="C172" s="295" t="s">
        <v>548</v>
      </c>
      <c r="D172" s="295"/>
      <c r="E172" s="295"/>
      <c r="F172" s="318" t="s">
        <v>549</v>
      </c>
      <c r="G172" s="295"/>
      <c r="H172" s="295" t="s">
        <v>610</v>
      </c>
      <c r="I172" s="295" t="s">
        <v>545</v>
      </c>
      <c r="J172" s="295">
        <v>50</v>
      </c>
      <c r="K172" s="343"/>
    </row>
    <row r="173" s="1" customFormat="1" ht="15" customHeight="1">
      <c r="B173" s="320"/>
      <c r="C173" s="295" t="s">
        <v>551</v>
      </c>
      <c r="D173" s="295"/>
      <c r="E173" s="295"/>
      <c r="F173" s="318" t="s">
        <v>543</v>
      </c>
      <c r="G173" s="295"/>
      <c r="H173" s="295" t="s">
        <v>610</v>
      </c>
      <c r="I173" s="295" t="s">
        <v>553</v>
      </c>
      <c r="J173" s="295"/>
      <c r="K173" s="343"/>
    </row>
    <row r="174" s="1" customFormat="1" ht="15" customHeight="1">
      <c r="B174" s="320"/>
      <c r="C174" s="295" t="s">
        <v>562</v>
      </c>
      <c r="D174" s="295"/>
      <c r="E174" s="295"/>
      <c r="F174" s="318" t="s">
        <v>549</v>
      </c>
      <c r="G174" s="295"/>
      <c r="H174" s="295" t="s">
        <v>610</v>
      </c>
      <c r="I174" s="295" t="s">
        <v>545</v>
      </c>
      <c r="J174" s="295">
        <v>50</v>
      </c>
      <c r="K174" s="343"/>
    </row>
    <row r="175" s="1" customFormat="1" ht="15" customHeight="1">
      <c r="B175" s="320"/>
      <c r="C175" s="295" t="s">
        <v>570</v>
      </c>
      <c r="D175" s="295"/>
      <c r="E175" s="295"/>
      <c r="F175" s="318" t="s">
        <v>549</v>
      </c>
      <c r="G175" s="295"/>
      <c r="H175" s="295" t="s">
        <v>610</v>
      </c>
      <c r="I175" s="295" t="s">
        <v>545</v>
      </c>
      <c r="J175" s="295">
        <v>50</v>
      </c>
      <c r="K175" s="343"/>
    </row>
    <row r="176" s="1" customFormat="1" ht="15" customHeight="1">
      <c r="B176" s="320"/>
      <c r="C176" s="295" t="s">
        <v>568</v>
      </c>
      <c r="D176" s="295"/>
      <c r="E176" s="295"/>
      <c r="F176" s="318" t="s">
        <v>549</v>
      </c>
      <c r="G176" s="295"/>
      <c r="H176" s="295" t="s">
        <v>610</v>
      </c>
      <c r="I176" s="295" t="s">
        <v>545</v>
      </c>
      <c r="J176" s="295">
        <v>50</v>
      </c>
      <c r="K176" s="343"/>
    </row>
    <row r="177" s="1" customFormat="1" ht="15" customHeight="1">
      <c r="B177" s="320"/>
      <c r="C177" s="295" t="s">
        <v>119</v>
      </c>
      <c r="D177" s="295"/>
      <c r="E177" s="295"/>
      <c r="F177" s="318" t="s">
        <v>543</v>
      </c>
      <c r="G177" s="295"/>
      <c r="H177" s="295" t="s">
        <v>611</v>
      </c>
      <c r="I177" s="295" t="s">
        <v>612</v>
      </c>
      <c r="J177" s="295"/>
      <c r="K177" s="343"/>
    </row>
    <row r="178" s="1" customFormat="1" ht="15" customHeight="1">
      <c r="B178" s="320"/>
      <c r="C178" s="295" t="s">
        <v>56</v>
      </c>
      <c r="D178" s="295"/>
      <c r="E178" s="295"/>
      <c r="F178" s="318" t="s">
        <v>543</v>
      </c>
      <c r="G178" s="295"/>
      <c r="H178" s="295" t="s">
        <v>613</v>
      </c>
      <c r="I178" s="295" t="s">
        <v>614</v>
      </c>
      <c r="J178" s="295">
        <v>1</v>
      </c>
      <c r="K178" s="343"/>
    </row>
    <row r="179" s="1" customFormat="1" ht="15" customHeight="1">
      <c r="B179" s="320"/>
      <c r="C179" s="295" t="s">
        <v>52</v>
      </c>
      <c r="D179" s="295"/>
      <c r="E179" s="295"/>
      <c r="F179" s="318" t="s">
        <v>543</v>
      </c>
      <c r="G179" s="295"/>
      <c r="H179" s="295" t="s">
        <v>615</v>
      </c>
      <c r="I179" s="295" t="s">
        <v>545</v>
      </c>
      <c r="J179" s="295">
        <v>20</v>
      </c>
      <c r="K179" s="343"/>
    </row>
    <row r="180" s="1" customFormat="1" ht="15" customHeight="1">
      <c r="B180" s="320"/>
      <c r="C180" s="295" t="s">
        <v>53</v>
      </c>
      <c r="D180" s="295"/>
      <c r="E180" s="295"/>
      <c r="F180" s="318" t="s">
        <v>543</v>
      </c>
      <c r="G180" s="295"/>
      <c r="H180" s="295" t="s">
        <v>616</v>
      </c>
      <c r="I180" s="295" t="s">
        <v>545</v>
      </c>
      <c r="J180" s="295">
        <v>255</v>
      </c>
      <c r="K180" s="343"/>
    </row>
    <row r="181" s="1" customFormat="1" ht="15" customHeight="1">
      <c r="B181" s="320"/>
      <c r="C181" s="295" t="s">
        <v>120</v>
      </c>
      <c r="D181" s="295"/>
      <c r="E181" s="295"/>
      <c r="F181" s="318" t="s">
        <v>543</v>
      </c>
      <c r="G181" s="295"/>
      <c r="H181" s="295" t="s">
        <v>507</v>
      </c>
      <c r="I181" s="295" t="s">
        <v>545</v>
      </c>
      <c r="J181" s="295">
        <v>10</v>
      </c>
      <c r="K181" s="343"/>
    </row>
    <row r="182" s="1" customFormat="1" ht="15" customHeight="1">
      <c r="B182" s="320"/>
      <c r="C182" s="295" t="s">
        <v>121</v>
      </c>
      <c r="D182" s="295"/>
      <c r="E182" s="295"/>
      <c r="F182" s="318" t="s">
        <v>543</v>
      </c>
      <c r="G182" s="295"/>
      <c r="H182" s="295" t="s">
        <v>617</v>
      </c>
      <c r="I182" s="295" t="s">
        <v>578</v>
      </c>
      <c r="J182" s="295"/>
      <c r="K182" s="343"/>
    </row>
    <row r="183" s="1" customFormat="1" ht="15" customHeight="1">
      <c r="B183" s="320"/>
      <c r="C183" s="295" t="s">
        <v>618</v>
      </c>
      <c r="D183" s="295"/>
      <c r="E183" s="295"/>
      <c r="F183" s="318" t="s">
        <v>543</v>
      </c>
      <c r="G183" s="295"/>
      <c r="H183" s="295" t="s">
        <v>619</v>
      </c>
      <c r="I183" s="295" t="s">
        <v>578</v>
      </c>
      <c r="J183" s="295"/>
      <c r="K183" s="343"/>
    </row>
    <row r="184" s="1" customFormat="1" ht="15" customHeight="1">
      <c r="B184" s="320"/>
      <c r="C184" s="295" t="s">
        <v>607</v>
      </c>
      <c r="D184" s="295"/>
      <c r="E184" s="295"/>
      <c r="F184" s="318" t="s">
        <v>543</v>
      </c>
      <c r="G184" s="295"/>
      <c r="H184" s="295" t="s">
        <v>620</v>
      </c>
      <c r="I184" s="295" t="s">
        <v>578</v>
      </c>
      <c r="J184" s="295"/>
      <c r="K184" s="343"/>
    </row>
    <row r="185" s="1" customFormat="1" ht="15" customHeight="1">
      <c r="B185" s="320"/>
      <c r="C185" s="295" t="s">
        <v>123</v>
      </c>
      <c r="D185" s="295"/>
      <c r="E185" s="295"/>
      <c r="F185" s="318" t="s">
        <v>549</v>
      </c>
      <c r="G185" s="295"/>
      <c r="H185" s="295" t="s">
        <v>621</v>
      </c>
      <c r="I185" s="295" t="s">
        <v>545</v>
      </c>
      <c r="J185" s="295">
        <v>50</v>
      </c>
      <c r="K185" s="343"/>
    </row>
    <row r="186" s="1" customFormat="1" ht="15" customHeight="1">
      <c r="B186" s="320"/>
      <c r="C186" s="295" t="s">
        <v>622</v>
      </c>
      <c r="D186" s="295"/>
      <c r="E186" s="295"/>
      <c r="F186" s="318" t="s">
        <v>549</v>
      </c>
      <c r="G186" s="295"/>
      <c r="H186" s="295" t="s">
        <v>623</v>
      </c>
      <c r="I186" s="295" t="s">
        <v>624</v>
      </c>
      <c r="J186" s="295"/>
      <c r="K186" s="343"/>
    </row>
    <row r="187" s="1" customFormat="1" ht="15" customHeight="1">
      <c r="B187" s="320"/>
      <c r="C187" s="295" t="s">
        <v>625</v>
      </c>
      <c r="D187" s="295"/>
      <c r="E187" s="295"/>
      <c r="F187" s="318" t="s">
        <v>549</v>
      </c>
      <c r="G187" s="295"/>
      <c r="H187" s="295" t="s">
        <v>626</v>
      </c>
      <c r="I187" s="295" t="s">
        <v>624</v>
      </c>
      <c r="J187" s="295"/>
      <c r="K187" s="343"/>
    </row>
    <row r="188" s="1" customFormat="1" ht="15" customHeight="1">
      <c r="B188" s="320"/>
      <c r="C188" s="295" t="s">
        <v>627</v>
      </c>
      <c r="D188" s="295"/>
      <c r="E188" s="295"/>
      <c r="F188" s="318" t="s">
        <v>549</v>
      </c>
      <c r="G188" s="295"/>
      <c r="H188" s="295" t="s">
        <v>628</v>
      </c>
      <c r="I188" s="295" t="s">
        <v>624</v>
      </c>
      <c r="J188" s="295"/>
      <c r="K188" s="343"/>
    </row>
    <row r="189" s="1" customFormat="1" ht="15" customHeight="1">
      <c r="B189" s="320"/>
      <c r="C189" s="356" t="s">
        <v>629</v>
      </c>
      <c r="D189" s="295"/>
      <c r="E189" s="295"/>
      <c r="F189" s="318" t="s">
        <v>549</v>
      </c>
      <c r="G189" s="295"/>
      <c r="H189" s="295" t="s">
        <v>630</v>
      </c>
      <c r="I189" s="295" t="s">
        <v>631</v>
      </c>
      <c r="J189" s="357" t="s">
        <v>632</v>
      </c>
      <c r="K189" s="343"/>
    </row>
    <row r="190" s="1" customFormat="1" ht="15" customHeight="1">
      <c r="B190" s="320"/>
      <c r="C190" s="356" t="s">
        <v>41</v>
      </c>
      <c r="D190" s="295"/>
      <c r="E190" s="295"/>
      <c r="F190" s="318" t="s">
        <v>543</v>
      </c>
      <c r="G190" s="295"/>
      <c r="H190" s="292" t="s">
        <v>633</v>
      </c>
      <c r="I190" s="295" t="s">
        <v>634</v>
      </c>
      <c r="J190" s="295"/>
      <c r="K190" s="343"/>
    </row>
    <row r="191" s="1" customFormat="1" ht="15" customHeight="1">
      <c r="B191" s="320"/>
      <c r="C191" s="356" t="s">
        <v>635</v>
      </c>
      <c r="D191" s="295"/>
      <c r="E191" s="295"/>
      <c r="F191" s="318" t="s">
        <v>543</v>
      </c>
      <c r="G191" s="295"/>
      <c r="H191" s="295" t="s">
        <v>636</v>
      </c>
      <c r="I191" s="295" t="s">
        <v>578</v>
      </c>
      <c r="J191" s="295"/>
      <c r="K191" s="343"/>
    </row>
    <row r="192" s="1" customFormat="1" ht="15" customHeight="1">
      <c r="B192" s="320"/>
      <c r="C192" s="356" t="s">
        <v>637</v>
      </c>
      <c r="D192" s="295"/>
      <c r="E192" s="295"/>
      <c r="F192" s="318" t="s">
        <v>543</v>
      </c>
      <c r="G192" s="295"/>
      <c r="H192" s="295" t="s">
        <v>638</v>
      </c>
      <c r="I192" s="295" t="s">
        <v>578</v>
      </c>
      <c r="J192" s="295"/>
      <c r="K192" s="343"/>
    </row>
    <row r="193" s="1" customFormat="1" ht="15" customHeight="1">
      <c r="B193" s="320"/>
      <c r="C193" s="356" t="s">
        <v>639</v>
      </c>
      <c r="D193" s="295"/>
      <c r="E193" s="295"/>
      <c r="F193" s="318" t="s">
        <v>549</v>
      </c>
      <c r="G193" s="295"/>
      <c r="H193" s="295" t="s">
        <v>640</v>
      </c>
      <c r="I193" s="295" t="s">
        <v>578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641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642</v>
      </c>
      <c r="D200" s="359"/>
      <c r="E200" s="359"/>
      <c r="F200" s="359" t="s">
        <v>643</v>
      </c>
      <c r="G200" s="360"/>
      <c r="H200" s="359" t="s">
        <v>644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634</v>
      </c>
      <c r="D202" s="295"/>
      <c r="E202" s="295"/>
      <c r="F202" s="318" t="s">
        <v>42</v>
      </c>
      <c r="G202" s="295"/>
      <c r="H202" s="295" t="s">
        <v>645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43</v>
      </c>
      <c r="G203" s="295"/>
      <c r="H203" s="295" t="s">
        <v>646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46</v>
      </c>
      <c r="G204" s="295"/>
      <c r="H204" s="295" t="s">
        <v>647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44</v>
      </c>
      <c r="G205" s="295"/>
      <c r="H205" s="295" t="s">
        <v>648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649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590</v>
      </c>
      <c r="D208" s="295"/>
      <c r="E208" s="295"/>
      <c r="F208" s="318" t="s">
        <v>77</v>
      </c>
      <c r="G208" s="295"/>
      <c r="H208" s="295" t="s">
        <v>650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487</v>
      </c>
      <c r="G209" s="295"/>
      <c r="H209" s="295" t="s">
        <v>488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485</v>
      </c>
      <c r="G210" s="295"/>
      <c r="H210" s="295" t="s">
        <v>651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88</v>
      </c>
      <c r="G211" s="356"/>
      <c r="H211" s="347" t="s">
        <v>489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490</v>
      </c>
      <c r="G212" s="356"/>
      <c r="H212" s="347" t="s">
        <v>652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614</v>
      </c>
      <c r="D214" s="295"/>
      <c r="E214" s="295"/>
      <c r="F214" s="318">
        <v>1</v>
      </c>
      <c r="G214" s="356"/>
      <c r="H214" s="347" t="s">
        <v>653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654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655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656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VACKAR-NB\Ziva</dc:creator>
  <cp:lastModifiedBy>VACKAR-NB\Ziva</cp:lastModifiedBy>
  <dcterms:created xsi:type="dcterms:W3CDTF">2022-12-05T14:13:32Z</dcterms:created>
  <dcterms:modified xsi:type="dcterms:W3CDTF">2022-12-05T14:13:37Z</dcterms:modified>
</cp:coreProperties>
</file>